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IC_CCT\Documents\"/>
    </mc:Choice>
  </mc:AlternateContent>
  <workbookProtection workbookAlgorithmName="SHA-512" workbookHashValue="5G1bcNwTjf+rahqKN9t0hq9A5Y8NoF1sIhQsFhECZWH16aYV4yTjVV1ER0pab0OL7TvqEg/V20uo+GR2frmJTQ==" workbookSaltValue="SUAE0eXrUNPkd9q9KXPHQQ==" workbookSpinCount="100000" lockStructure="1"/>
  <bookViews>
    <workbookView xWindow="-120" yWindow="-120" windowWidth="20730" windowHeight="11160" activeTab="1"/>
  </bookViews>
  <sheets>
    <sheet name="MERCANTIL" sheetId="1" r:id="rId1"/>
    <sheet name="MERCANTIL DESCUENTOS" sheetId="4" r:id="rId2"/>
    <sheet name="PROPONENTES" sheetId="2" r:id="rId3"/>
    <sheet name="OPERADORES DE LIBRANZA" sheetId="3" r:id="rId4"/>
  </sheets>
  <definedNames>
    <definedName name="_xlnm.Print_Area" localSheetId="0">MERCANTIL!$B$2:$H$155</definedName>
    <definedName name="_xlnm.Print_Area" localSheetId="1">'MERCANTIL DESCUENTOS'!$B$2:$I$160</definedName>
    <definedName name="_xlnm.Print_Area" localSheetId="3">'OPERADORES DE LIBRANZA'!$A$1:$F$20</definedName>
    <definedName name="_xlnm.Print_Area" localSheetId="2">PROPONENTES!$A$1:$F$23</definedName>
    <definedName name="_xlnm.Print_Titles" localSheetId="0">MERCANTIL!$3:$4</definedName>
    <definedName name="_xlnm.Print_Titles" localSheetId="1">'MERCANTIL DESCUENTOS'!$3:$4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4" l="1"/>
  <c r="G25" i="4"/>
  <c r="H152" i="4"/>
  <c r="H153" i="4"/>
  <c r="H151" i="4"/>
  <c r="K142" i="4"/>
  <c r="H134" i="4"/>
  <c r="H133" i="4"/>
  <c r="H132" i="4"/>
  <c r="H126" i="4"/>
  <c r="H125" i="4"/>
  <c r="H124" i="4"/>
  <c r="H116" i="4"/>
  <c r="H115" i="4"/>
  <c r="H11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34" i="4"/>
  <c r="J142" i="4"/>
  <c r="J141" i="4"/>
  <c r="K141" i="4" s="1"/>
  <c r="J140" i="4"/>
  <c r="K140" i="4" s="1"/>
  <c r="L142" i="4" l="1"/>
  <c r="L141" i="4"/>
  <c r="L140" i="4"/>
  <c r="H158" i="4"/>
  <c r="E125" i="4"/>
  <c r="D126" i="4" s="1"/>
  <c r="E124" i="4"/>
  <c r="D125" i="4" s="1"/>
  <c r="E115" i="4"/>
  <c r="D116" i="4" s="1"/>
  <c r="E114" i="4"/>
  <c r="D115" i="4" s="1"/>
  <c r="E100" i="4"/>
  <c r="D101" i="4" s="1"/>
  <c r="E99" i="4"/>
  <c r="D100" i="4" s="1"/>
  <c r="E98" i="4"/>
  <c r="D99" i="4" s="1"/>
  <c r="E97" i="4"/>
  <c r="D98" i="4" s="1"/>
  <c r="E96" i="4"/>
  <c r="D97" i="4" s="1"/>
  <c r="E95" i="4"/>
  <c r="D96" i="4" s="1"/>
  <c r="E94" i="4"/>
  <c r="D95" i="4" s="1"/>
  <c r="E93" i="4"/>
  <c r="D94" i="4" s="1"/>
  <c r="E92" i="4"/>
  <c r="D93" i="4" s="1"/>
  <c r="E91" i="4"/>
  <c r="D92" i="4" s="1"/>
  <c r="E90" i="4"/>
  <c r="D91" i="4" s="1"/>
  <c r="E89" i="4"/>
  <c r="D90" i="4" s="1"/>
  <c r="E88" i="4"/>
  <c r="D89" i="4" s="1"/>
  <c r="E87" i="4"/>
  <c r="D88" i="4" s="1"/>
  <c r="E86" i="4"/>
  <c r="D87" i="4" s="1"/>
  <c r="E85" i="4"/>
  <c r="D86" i="4" s="1"/>
  <c r="E84" i="4"/>
  <c r="D85" i="4" s="1"/>
  <c r="E83" i="4"/>
  <c r="D84" i="4" s="1"/>
  <c r="E82" i="4"/>
  <c r="D83" i="4" s="1"/>
  <c r="E81" i="4"/>
  <c r="D82" i="4" s="1"/>
  <c r="E80" i="4"/>
  <c r="D81" i="4" s="1"/>
  <c r="E79" i="4"/>
  <c r="D80" i="4" s="1"/>
  <c r="E78" i="4"/>
  <c r="D79" i="4" s="1"/>
  <c r="E77" i="4"/>
  <c r="D78" i="4" s="1"/>
  <c r="E76" i="4"/>
  <c r="D77" i="4" s="1"/>
  <c r="E75" i="4"/>
  <c r="D76" i="4" s="1"/>
  <c r="E74" i="4"/>
  <c r="D75" i="4" s="1"/>
  <c r="E73" i="4"/>
  <c r="D74" i="4" s="1"/>
  <c r="E72" i="4"/>
  <c r="D73" i="4" s="1"/>
  <c r="E71" i="4"/>
  <c r="D72" i="4" s="1"/>
  <c r="E70" i="4"/>
  <c r="D71" i="4" s="1"/>
  <c r="E69" i="4"/>
  <c r="D70" i="4" s="1"/>
  <c r="E68" i="4"/>
  <c r="D69" i="4" s="1"/>
  <c r="E67" i="4"/>
  <c r="D68" i="4" s="1"/>
  <c r="E66" i="4"/>
  <c r="D67" i="4" s="1"/>
  <c r="E65" i="4"/>
  <c r="D66" i="4" s="1"/>
  <c r="E64" i="4"/>
  <c r="D65" i="4" s="1"/>
  <c r="E63" i="4"/>
  <c r="D64" i="4" s="1"/>
  <c r="E62" i="4"/>
  <c r="D63" i="4" s="1"/>
  <c r="E61" i="4"/>
  <c r="D62" i="4" s="1"/>
  <c r="E60" i="4"/>
  <c r="D61" i="4" s="1"/>
  <c r="E59" i="4"/>
  <c r="D60" i="4" s="1"/>
  <c r="E58" i="4"/>
  <c r="D59" i="4" s="1"/>
  <c r="E57" i="4"/>
  <c r="D58" i="4" s="1"/>
  <c r="E56" i="4"/>
  <c r="D57" i="4" s="1"/>
  <c r="E55" i="4"/>
  <c r="D56" i="4" s="1"/>
  <c r="E54" i="4"/>
  <c r="D55" i="4" s="1"/>
  <c r="E53" i="4"/>
  <c r="D54" i="4" s="1"/>
  <c r="E52" i="4"/>
  <c r="D53" i="4" s="1"/>
  <c r="E51" i="4"/>
  <c r="D52" i="4" s="1"/>
  <c r="E50" i="4"/>
  <c r="D51" i="4" s="1"/>
  <c r="E49" i="4"/>
  <c r="D50" i="4" s="1"/>
  <c r="E48" i="4"/>
  <c r="D49" i="4" s="1"/>
  <c r="E47" i="4"/>
  <c r="D48" i="4" s="1"/>
  <c r="E46" i="4"/>
  <c r="D47" i="4" s="1"/>
  <c r="E45" i="4"/>
  <c r="D46" i="4" s="1"/>
  <c r="E44" i="4"/>
  <c r="D45" i="4" s="1"/>
  <c r="E43" i="4"/>
  <c r="D44" i="4" s="1"/>
  <c r="E42" i="4"/>
  <c r="D43" i="4" s="1"/>
  <c r="E41" i="4"/>
  <c r="D42" i="4" s="1"/>
  <c r="E40" i="4"/>
  <c r="D41" i="4" s="1"/>
  <c r="E39" i="4"/>
  <c r="D40" i="4" s="1"/>
  <c r="E38" i="4"/>
  <c r="D39" i="4" s="1"/>
  <c r="E37" i="4"/>
  <c r="D38" i="4" s="1"/>
  <c r="E36" i="4"/>
  <c r="D37" i="4" s="1"/>
  <c r="E35" i="4"/>
  <c r="D36" i="4" s="1"/>
  <c r="E34" i="4"/>
  <c r="D35" i="4" s="1"/>
  <c r="H26" i="4"/>
  <c r="H25" i="4"/>
  <c r="E25" i="4"/>
  <c r="D26" i="4" s="1"/>
  <c r="E122" i="1" l="1"/>
  <c r="D123" i="1" s="1"/>
  <c r="E121" i="1"/>
  <c r="D122" i="1" s="1"/>
  <c r="E112" i="1"/>
  <c r="D113" i="1" s="1"/>
  <c r="E111" i="1"/>
  <c r="D112" i="1" s="1"/>
  <c r="E70" i="1"/>
  <c r="E71" i="1"/>
  <c r="D72" i="1" s="1"/>
  <c r="E72" i="1"/>
  <c r="D73" i="1" s="1"/>
  <c r="E73" i="1"/>
  <c r="D74" i="1" s="1"/>
  <c r="E74" i="1"/>
  <c r="E75" i="1"/>
  <c r="D76" i="1" s="1"/>
  <c r="E76" i="1"/>
  <c r="D77" i="1" s="1"/>
  <c r="E77" i="1"/>
  <c r="D78" i="1" s="1"/>
  <c r="E78" i="1"/>
  <c r="E79" i="1"/>
  <c r="D80" i="1" s="1"/>
  <c r="E80" i="1"/>
  <c r="D81" i="1" s="1"/>
  <c r="E81" i="1"/>
  <c r="D82" i="1" s="1"/>
  <c r="E82" i="1"/>
  <c r="E83" i="1"/>
  <c r="D84" i="1" s="1"/>
  <c r="E84" i="1"/>
  <c r="D85" i="1" s="1"/>
  <c r="E85" i="1"/>
  <c r="D86" i="1" s="1"/>
  <c r="E86" i="1"/>
  <c r="E87" i="1"/>
  <c r="D88" i="1" s="1"/>
  <c r="E88" i="1"/>
  <c r="D89" i="1" s="1"/>
  <c r="E89" i="1"/>
  <c r="D90" i="1" s="1"/>
  <c r="E90" i="1"/>
  <c r="E91" i="1"/>
  <c r="D92" i="1" s="1"/>
  <c r="E92" i="1"/>
  <c r="D93" i="1" s="1"/>
  <c r="E93" i="1"/>
  <c r="D94" i="1" s="1"/>
  <c r="E94" i="1"/>
  <c r="E95" i="1"/>
  <c r="D96" i="1" s="1"/>
  <c r="E96" i="1"/>
  <c r="D97" i="1" s="1"/>
  <c r="E97" i="1"/>
  <c r="D98" i="1" s="1"/>
  <c r="E69" i="1"/>
  <c r="E32" i="1"/>
  <c r="E33" i="1"/>
  <c r="D34" i="1" s="1"/>
  <c r="E34" i="1"/>
  <c r="D35" i="1" s="1"/>
  <c r="E35" i="1"/>
  <c r="E36" i="1"/>
  <c r="E37" i="1"/>
  <c r="D38" i="1" s="1"/>
  <c r="E38" i="1"/>
  <c r="D39" i="1" s="1"/>
  <c r="E39" i="1"/>
  <c r="E40" i="1"/>
  <c r="E41" i="1"/>
  <c r="D42" i="1" s="1"/>
  <c r="E42" i="1"/>
  <c r="D43" i="1" s="1"/>
  <c r="E43" i="1"/>
  <c r="E44" i="1"/>
  <c r="E45" i="1"/>
  <c r="D46" i="1" s="1"/>
  <c r="E46" i="1"/>
  <c r="D47" i="1" s="1"/>
  <c r="E47" i="1"/>
  <c r="E48" i="1"/>
  <c r="E49" i="1"/>
  <c r="D50" i="1" s="1"/>
  <c r="E50" i="1"/>
  <c r="D51" i="1" s="1"/>
  <c r="E51" i="1"/>
  <c r="E52" i="1"/>
  <c r="E53" i="1"/>
  <c r="D54" i="1" s="1"/>
  <c r="E54" i="1"/>
  <c r="D55" i="1" s="1"/>
  <c r="E55" i="1"/>
  <c r="E56" i="1"/>
  <c r="E57" i="1"/>
  <c r="D58" i="1" s="1"/>
  <c r="E58" i="1"/>
  <c r="D59" i="1" s="1"/>
  <c r="E59" i="1"/>
  <c r="E60" i="1"/>
  <c r="E61" i="1"/>
  <c r="D62" i="1" s="1"/>
  <c r="E62" i="1"/>
  <c r="D63" i="1" s="1"/>
  <c r="E63" i="1"/>
  <c r="E64" i="1"/>
  <c r="E65" i="1"/>
  <c r="D66" i="1" s="1"/>
  <c r="E66" i="1"/>
  <c r="D67" i="1" s="1"/>
  <c r="E67" i="1"/>
  <c r="E68" i="1"/>
  <c r="E31" i="1"/>
  <c r="D32" i="1" s="1"/>
  <c r="D71" i="1"/>
  <c r="D75" i="1"/>
  <c r="D79" i="1"/>
  <c r="D83" i="1"/>
  <c r="D87" i="1"/>
  <c r="D91" i="1"/>
  <c r="D95" i="1"/>
  <c r="D70" i="1"/>
  <c r="D69" i="1"/>
  <c r="D33" i="1"/>
  <c r="D36" i="1"/>
  <c r="D37" i="1"/>
  <c r="D40" i="1"/>
  <c r="D41" i="1"/>
  <c r="D44" i="1"/>
  <c r="D45" i="1"/>
  <c r="D48" i="1"/>
  <c r="D49" i="1"/>
  <c r="D52" i="1"/>
  <c r="D53" i="1"/>
  <c r="D56" i="1"/>
  <c r="D57" i="1"/>
  <c r="D60" i="1"/>
  <c r="D61" i="1"/>
  <c r="D64" i="1"/>
  <c r="D65" i="1"/>
  <c r="D68" i="1"/>
  <c r="D23" i="1"/>
  <c r="E22" i="1"/>
  <c r="E13" i="3" l="1"/>
  <c r="G22" i="1"/>
  <c r="E17" i="3" l="1"/>
  <c r="E15" i="3"/>
  <c r="E14" i="2"/>
  <c r="E16" i="2"/>
  <c r="E18" i="2"/>
  <c r="E20" i="2"/>
  <c r="E12" i="2"/>
  <c r="G153" i="1"/>
  <c r="G148" i="1"/>
  <c r="G149" i="1"/>
  <c r="G147" i="1"/>
  <c r="G130" i="1"/>
  <c r="G131" i="1"/>
  <c r="G129" i="1"/>
  <c r="G122" i="1"/>
  <c r="G123" i="1"/>
  <c r="G121" i="1"/>
  <c r="G112" i="1"/>
  <c r="G113" i="1"/>
  <c r="G111" i="1"/>
  <c r="G23"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69"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31" i="1"/>
</calcChain>
</file>

<file path=xl/sharedStrings.xml><?xml version="1.0" encoding="utf-8"?>
<sst xmlns="http://schemas.openxmlformats.org/spreadsheetml/2006/main" count="220" uniqueCount="66">
  <si>
    <t>RANGO DE ACTIVOS</t>
  </si>
  <si>
    <t>TARIFA</t>
  </si>
  <si>
    <t xml:space="preserve">TARIFA </t>
  </si>
  <si>
    <t>EN $</t>
  </si>
  <si>
    <t>En adelante</t>
  </si>
  <si>
    <t>En Pesos</t>
  </si>
  <si>
    <t>DERECHOS POR CANCELACIONES Y MUTACIONES</t>
  </si>
  <si>
    <t>TARIFA EN $</t>
  </si>
  <si>
    <t xml:space="preserve">     1. Cancelación de la matrícula del comerciante</t>
  </si>
  <si>
    <t xml:space="preserve">     3. Mutaciones referentes a la actividad comercial</t>
  </si>
  <si>
    <t>DERECHOS POR INSCRIPCION DE LIBROS Y DOCUMENTOS</t>
  </si>
  <si>
    <t>CERTIFICADOS</t>
  </si>
  <si>
    <t xml:space="preserve">     1.  Matrícula Mercantil</t>
  </si>
  <si>
    <t xml:space="preserve">     3.  Certificados Especiales</t>
  </si>
  <si>
    <t>FORMULARIOS</t>
  </si>
  <si>
    <t xml:space="preserve">     Formulario para el Registro Mercantil</t>
  </si>
  <si>
    <t>CONCEPTO</t>
  </si>
  <si>
    <t>Mayor a</t>
  </si>
  <si>
    <t>Menor o igual</t>
  </si>
  <si>
    <t>.  0</t>
  </si>
  <si>
    <t xml:space="preserve">  1.   Inscripción por cada proponente</t>
  </si>
  <si>
    <t xml:space="preserve">  2.   Renovación, por cada proponente</t>
  </si>
  <si>
    <t xml:space="preserve">  3.   Actualización o modificación de la inscripción</t>
  </si>
  <si>
    <t xml:space="preserve">  4.   Certificados </t>
  </si>
  <si>
    <t xml:space="preserve">  5.   Expedición de copias </t>
  </si>
  <si>
    <t xml:space="preserve">     2. Cancelación de la matrícula de establecimiento de comercio</t>
  </si>
  <si>
    <t xml:space="preserve">     2.   Existencia y representación legal, inscripción de documentos</t>
  </si>
  <si>
    <t>AÑO</t>
  </si>
  <si>
    <t>CONFECÁMARAS</t>
  </si>
  <si>
    <t xml:space="preserve">La matrícula de establecimientos de comercio, sucursales y agencias, así como su renovación causará los siguientes derechos, según el nivel de activos vinculados al establecimiento:
1. Cuando el establecimiento, la sucursal o la agencia, se encuentre localizado dentro de la misma jurisdicción de  la Cámara de Comercio correspondiente al domicilio principal de la sociedad:
</t>
  </si>
  <si>
    <t xml:space="preserve">2. Cuando el establecimiento, la sucursal o la agencia se encuentre localizado dentro de la jurisdicción de una Cámara de Comercio distinta a la que corresponda al domicilio principal de la sociedad: </t>
  </si>
  <si>
    <t>La cancelación de la matrícula y las mutaciones referentes a la actividad mercantil causará los siguientes derechos:</t>
  </si>
  <si>
    <t xml:space="preserve">Los certificados expedidos por las Cámaras de Comercio, en desarrollo de su función pública de llevar el registro mercantil, tendrán los siguientes valores, independiente del número de hojas.    </t>
  </si>
  <si>
    <t xml:space="preserve">CONFECÁMARAS
 TARIFAS DEL REGISTRO DE PROPONENTES </t>
  </si>
  <si>
    <t>DERECHOS POR REGISTRO DE MATRÍCULA DE ESTABLECIMIENTOS, SUCURSALES Y AGENCIAS</t>
  </si>
  <si>
    <t xml:space="preserve">En pesos </t>
  </si>
  <si>
    <t>CONFECÁMARAS
TARIFAS PARA EL REGISTRO ÚNICO NACIONAL DE OPERADORES DE LIBRANZA</t>
  </si>
  <si>
    <t xml:space="preserve">  1.  Inscripción inicial en el registro</t>
  </si>
  <si>
    <t xml:space="preserve">  2.  Renovación anual de la inscripción</t>
  </si>
  <si>
    <t xml:space="preserve">  3.  Concepto de actualización</t>
  </si>
  <si>
    <t>UVT</t>
  </si>
  <si>
    <t>En UVT</t>
  </si>
  <si>
    <r>
      <t xml:space="preserve">1. Derechos por registro de la matrícula mercantil. </t>
    </r>
    <r>
      <rPr>
        <sz val="12"/>
        <rFont val="Arial Narrow"/>
        <family val="2"/>
      </rPr>
      <t xml:space="preserve">El registro en la matricula mercantil causará los siguientes derechos, liquidados de acuerdo con el monto de los activos. </t>
    </r>
  </si>
  <si>
    <r>
      <t xml:space="preserve">2. Derechos por renovación de la matrícula mercantil. </t>
    </r>
    <r>
      <rPr>
        <sz val="12"/>
        <rFont val="Arial Narrow"/>
        <family val="2"/>
      </rPr>
      <t>Se ajustará a UVT la tarifa que se causa anualmente por renovación de la matrícula de los comerciantes, la cual será liquidada de acuerdo con la siguiente tabla.</t>
    </r>
  </si>
  <si>
    <t>TARIFA UVT</t>
  </si>
  <si>
    <t xml:space="preserve">El Gobierno Nacional mediante el Artículo 2.2.2.46.1.7. del Decreto 1074 de 2015 fijó las tarifas que deben sufragarse en favor de las Cámaras de Comercio, por concepto del Registro de Proponentes.
</t>
  </si>
  <si>
    <t xml:space="preserve">De acuerdo con lo establecido por la Resolución 3440 de 2015, expedida por el Ministerio de Hacienda y Crédito Público.
De conformidad con lo establecido por artículo el 49 de la Ley 1955 de 2019, a partir del 1° de enero de 2020, las tasas y tarifas establecidas con base en el salario mínimo mensual legal vigente, deberán ser calculadas en UVT. En tal sentido, las tarifas del Registro Único Nacional de Operadores de Libranza, son ajustadas y calculadas con base en la UVT vigente para el año 2020 fijada por la Resolución 084 de 2019 expedida por la Dirección de Impuestos y Aduanas Nacionales - DIAN.
</t>
  </si>
  <si>
    <t xml:space="preserve">El Gobierno Nacional, mediante el Decreto 1074 de 2015, modificado por el Decreto 2260 del 13 de diciembre de 2019, estableció los derechos por registro y renovación de la matricula mercantil, establecimientos de comercio, sucursales o agencias, derechos de cancelaciones y mutaciones y derechos por inscripción de libros y documentos, así como el valor del formulario y los certificados expedidos por las Cámaras de Comercio.
La matrícula de los comerciantes y su renovación en el registro público mercantil, será liquidada anualmente, de conformidad con lo dispuesto en las siguientes reglas previstas por el artículo 2.2.2.46.1.1.: 
</t>
  </si>
  <si>
    <t xml:space="preserve"> AÑO 2021</t>
  </si>
  <si>
    <t>AÑO 2021</t>
  </si>
  <si>
    <t xml:space="preserve">De acuerdo con el artículo 2.2.2.46.1.4. del Decreto 1074 de 2015, los derechos de inscripción por actos, libros y documentos serán los siguientes:
La inscripción en el registro mercantil de los actos y documentos respecto de los cuales la ley exige esa formalidad causará un derecho de 1.25 UVT, equivalente a $45.000, a excepción de la inscripción de los contratos de prenda sin tenencia, la cual  causará un derecho de 1.6 UVT, equivalente a $58.000.                                                                                                                                                                                                                 
La inscripción en el registro mercantil de los libros respecto de los cuales la ley exige esa formalidad causará un derecho de 0.42 UVT, equivalente a $15.000.
</t>
  </si>
  <si>
    <t>Las tarifas vigentes para el año 2021 son las siguientes:</t>
  </si>
  <si>
    <t>Las tarifas vigentes para el año de 2021 son las siguientes:</t>
  </si>
  <si>
    <t xml:space="preserve">La matrícula de establecimientos de comercio, sucursales y agencias, así como su renovación causará los siguientes derechos, según el nivel de activos vinculados al establecimiento. Adicionalmente, se tiene en cuenta la tarifa especial de acuerdo con el Decreto 1756 de 2020 para la vigencia 2021: 
1. Cuando el establecimiento, la sucursal o la agencia, se encuentre localizado dentro de la misma jurisdicción de  la Cámara de Comercio correspondiente al domicilio principal de la sociedad:
</t>
  </si>
  <si>
    <t xml:space="preserve">La cancelación de la matrícula y las mutaciones referentes a la actividad mercantil causará los siguientes derechos, teniendo en cuenta la tarifa especial de acuerdo con el Decreto 1756 de 2020 para la vigencia 2021: </t>
  </si>
  <si>
    <t xml:space="preserve">Los certificados expedidos por las Cámaras de Comercio, en desarrollo de su función pública de llevar el registro mercantil, tendrán los siguientes valores, independiente del número de hojas.  </t>
  </si>
  <si>
    <t>TARIFAS DEL REGISTRO MERCANTIL</t>
  </si>
  <si>
    <t xml:space="preserve">El Gobierno Nacional, mediante el Decreto 1074 de 2015, modificado por el Decreto 2260 del 13 de diciembre de 2019, estableció los derechos por registro y renovación de la matricula mercantil, establecimientos de comercio, sucursales o agencias, derechos de cancelaciones y mutaciones y derechos por inscripción de libros y documentos, así como el valor del formulario y los certificados expedidos por las Cámaras de Comercio.                               
Asimismo, el Gobierno Nacional, mediante el Decreto 1756 del 23 de Diciembre de 2020,  reglamentó el artículo 129 de la Ley 2063 de 2020 - Presupuesto General de la Nación - y estableció  disposiciones sobre la aplicación de la tarifa especial del Registro Mercantil para las empresas que tengan calidad de mipymes para el año 2021.
La matrícula de los comerciantes y su renovación en el registro público mercantil, será liquidada anualmente, de conformidad con lo dispuesto en las siguientes reglas previstas por el artículo 2.2.2.46.1.1.: 
</t>
  </si>
  <si>
    <r>
      <t xml:space="preserve">1. Derechos por registro de la matrícula mercantil. </t>
    </r>
    <r>
      <rPr>
        <sz val="12"/>
        <rFont val="Arial Narrow"/>
        <family val="2"/>
      </rPr>
      <t xml:space="preserve">El registro en la matricula mercantil causará los siguientes derechos, liquidados de acuerdo con el monto de los activos. </t>
    </r>
    <r>
      <rPr>
        <b/>
        <sz val="12"/>
        <rFont val="Arial Narrow"/>
        <family val="2"/>
      </rPr>
      <t xml:space="preserve">Estos derechos no tienen descuentos aplicables. </t>
    </r>
  </si>
  <si>
    <r>
      <t xml:space="preserve">2. Derechos por renovación de la matrícula mercantil. </t>
    </r>
    <r>
      <rPr>
        <sz val="12"/>
        <rFont val="Arial Narrow"/>
        <family val="2"/>
      </rPr>
      <t xml:space="preserve">Se ajustará a UVT la tarifa que se causa anualmente por renovación de la matrícula de los comerciantes, la cual será liquidada de acuerdo con la siguiente tabla. Adicionalmente, se tiene en cuenta la tarifa especial de acuerdo con el Decreto 1756 de 2020 para la vigencia 2021, teniendo en cuenta además los criterios de aproximación de tarifas vigentes. </t>
    </r>
  </si>
  <si>
    <t>TARIFA DESCUENTO APLICADO (5%)</t>
  </si>
  <si>
    <t>TARIFAS DEL REGISTRO MERCANTIL (SIN TARIFA ESPECIAL)</t>
  </si>
  <si>
    <t xml:space="preserve">Estas tarifas no tienen descuentos aplicables. </t>
  </si>
  <si>
    <t>TARIFA DESCUENTO APLICADO (7%)      EN $</t>
  </si>
  <si>
    <t>TARIFA DESCUENTO APLICADO (0%)</t>
  </si>
  <si>
    <t>De acuerdo con el artículo 2.2.2.46.1.4. del Decreto 1074 de 2015 y el Decreto 1756 de 2020, los derechos de inscripción por actos, libros y documentos serán los siguientes:
La inscripción en el registro mercantil de los actos y documentos respecto de los cuales la ley exige esa formalidad causará un derecho de 1.25 UVT, equivalente a $45.000 y aplicando el descuento del 7%, $42.000. La inscripción de los contratos de prenda sin tenencia, causará un derecho de 1.6 UVT, equivalente a $58.000 y aplicando el descuento del 7%, a $54.000.                                                                                                                                                                                    
La inscripción en el registro mercantil de los libros respecto de los cuales la ley exige esa formalidad causará un derecho de 0.42 UVT, equivalente a $14.000 y aplicando el descuento del 7%, a $14.000.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</si>
</sst>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quot;$&quot;\ * #,##0_ ;_ &quot;$&quot;\ * \-#,##0_ ;_ &quot;$&quot;\ * &quot;-&quot;_ ;_ @_ "/>
    <numFmt numFmtId="165" formatCode="_ * #,##0_ ;_ * \-#,##0_ ;_ * &quot;-&quot;_ ;_ @_ "/>
    <numFmt numFmtId="166" formatCode="_ * #,##0.00_ ;_ * \-#,##0.00_ ;_ * &quot;-&quot;??_ ;_ @_ "/>
    <numFmt numFmtId="167" formatCode="_-* #,##0_-;\-* #,##0_-;_-* &quot;-&quot;??_-;_-@_-"/>
    <numFmt numFmtId="168" formatCode="#,##0.0"/>
  </numFmts>
  <fonts count="12" x14ac:knownFonts="1">
    <font>
      <sz val="10"/>
      <name val="Arial"/>
    </font>
    <font>
      <sz val="10"/>
      <name val="Arial"/>
      <family val="2"/>
    </font>
    <font>
      <b/>
      <sz val="14"/>
      <name val="Arial Narrow"/>
      <family val="2"/>
    </font>
    <font>
      <sz val="12"/>
      <name val="Arial Narrow"/>
      <family val="2"/>
    </font>
    <font>
      <b/>
      <sz val="12"/>
      <name val="Arial Narrow"/>
      <family val="2"/>
    </font>
    <font>
      <b/>
      <sz val="12"/>
      <color indexed="56"/>
      <name val="Arial Narrow"/>
      <family val="2"/>
    </font>
    <font>
      <b/>
      <sz val="18"/>
      <name val="Arial Narrow"/>
      <family val="2"/>
    </font>
    <font>
      <b/>
      <sz val="10"/>
      <name val="Arial"/>
      <family val="2"/>
    </font>
    <font>
      <b/>
      <sz val="16"/>
      <name val="Arial Narrow"/>
      <family val="2"/>
    </font>
    <font>
      <sz val="11"/>
      <color rgb="FF000000"/>
      <name val="Arial Narrow"/>
      <family val="2"/>
    </font>
    <font>
      <b/>
      <sz val="12"/>
      <color rgb="FFFF0000"/>
      <name val="Arial Narrow"/>
      <family val="2"/>
    </font>
    <font>
      <b/>
      <sz val="12"/>
      <color theme="4" tint="-0.499984740745262"/>
      <name val="Arial Narrow"/>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5">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s>
  <cellStyleXfs count="4">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cellStyleXfs>
  <cellXfs count="216">
    <xf numFmtId="0" fontId="0" fillId="0" borderId="0" xfId="0"/>
    <xf numFmtId="0" fontId="3" fillId="0" borderId="0" xfId="0" applyFont="1"/>
    <xf numFmtId="0" fontId="4" fillId="2" borderId="1" xfId="0" applyFont="1" applyFill="1" applyBorder="1" applyAlignment="1">
      <alignment horizontal="center"/>
    </xf>
    <xf numFmtId="0" fontId="4" fillId="0" borderId="0" xfId="0" applyFont="1" applyAlignment="1">
      <alignment horizontal="center"/>
    </xf>
    <xf numFmtId="0" fontId="4" fillId="2" borderId="2" xfId="0" applyFont="1" applyFill="1" applyBorder="1" applyAlignment="1">
      <alignment horizontal="center"/>
    </xf>
    <xf numFmtId="164" fontId="3" fillId="0" borderId="0" xfId="3" applyFont="1"/>
    <xf numFmtId="0" fontId="3" fillId="2" borderId="3" xfId="0" applyFont="1" applyFill="1" applyBorder="1"/>
    <xf numFmtId="0" fontId="3" fillId="2" borderId="0" xfId="0" applyFont="1" applyFill="1" applyBorder="1"/>
    <xf numFmtId="0" fontId="3" fillId="2" borderId="0" xfId="0" applyFont="1" applyFill="1" applyBorder="1" applyAlignment="1"/>
    <xf numFmtId="0" fontId="3" fillId="2" borderId="4" xfId="0" applyFont="1" applyFill="1" applyBorder="1" applyAlignment="1"/>
    <xf numFmtId="0" fontId="3" fillId="2" borderId="4" xfId="0" applyFont="1" applyFill="1" applyBorder="1" applyAlignment="1">
      <alignment horizontal="left"/>
    </xf>
    <xf numFmtId="0" fontId="4" fillId="0" borderId="0" xfId="0" applyFont="1"/>
    <xf numFmtId="0" fontId="4" fillId="0" borderId="5" xfId="0" applyFont="1" applyBorder="1" applyAlignment="1">
      <alignment horizontal="center"/>
    </xf>
    <xf numFmtId="0" fontId="5" fillId="0" borderId="6" xfId="0" applyFont="1" applyBorder="1" applyAlignment="1">
      <alignment horizontal="center"/>
    </xf>
    <xf numFmtId="0" fontId="5" fillId="0" borderId="4" xfId="0" applyFont="1" applyBorder="1" applyAlignment="1">
      <alignment horizontal="center"/>
    </xf>
    <xf numFmtId="0" fontId="5" fillId="0" borderId="8" xfId="0" applyFont="1" applyBorder="1" applyAlignment="1">
      <alignment horizontal="center"/>
    </xf>
    <xf numFmtId="0" fontId="4" fillId="0" borderId="6" xfId="0" applyFont="1" applyBorder="1" applyAlignment="1">
      <alignment horizontal="center"/>
    </xf>
    <xf numFmtId="0" fontId="3" fillId="0" borderId="9" xfId="0" applyFont="1" applyBorder="1"/>
    <xf numFmtId="0" fontId="5" fillId="0" borderId="4" xfId="0" applyFont="1" applyBorder="1" applyAlignment="1"/>
    <xf numFmtId="167" fontId="3" fillId="0" borderId="10" xfId="1" applyNumberFormat="1" applyFont="1" applyBorder="1" applyAlignment="1">
      <alignment horizontal="center"/>
    </xf>
    <xf numFmtId="167" fontId="3" fillId="0" borderId="10" xfId="1" applyNumberFormat="1" applyFont="1" applyBorder="1"/>
    <xf numFmtId="43" fontId="3" fillId="0" borderId="10" xfId="1" applyNumberFormat="1" applyFont="1" applyBorder="1"/>
    <xf numFmtId="167" fontId="5" fillId="0" borderId="10" xfId="1" applyNumberFormat="1" applyFont="1" applyBorder="1" applyAlignment="1"/>
    <xf numFmtId="167" fontId="5" fillId="0" borderId="4" xfId="1" applyNumberFormat="1" applyFont="1" applyBorder="1" applyAlignment="1"/>
    <xf numFmtId="3" fontId="3" fillId="0" borderId="10" xfId="0" applyNumberFormat="1" applyFont="1" applyBorder="1" applyAlignment="1">
      <alignment horizontal="center"/>
    </xf>
    <xf numFmtId="43" fontId="3" fillId="0" borderId="10" xfId="1" applyNumberFormat="1" applyFont="1" applyBorder="1" applyAlignment="1">
      <alignment horizontal="center"/>
    </xf>
    <xf numFmtId="167" fontId="5" fillId="0" borderId="9" xfId="1" applyNumberFormat="1" applyFont="1" applyBorder="1" applyAlignment="1"/>
    <xf numFmtId="167" fontId="3" fillId="0" borderId="8" xfId="1" applyNumberFormat="1" applyFont="1" applyBorder="1" applyAlignment="1">
      <alignment horizontal="center"/>
    </xf>
    <xf numFmtId="167" fontId="5" fillId="0" borderId="8" xfId="1" applyNumberFormat="1" applyFont="1" applyBorder="1" applyAlignment="1"/>
    <xf numFmtId="167" fontId="5" fillId="0" borderId="2" xfId="1" applyNumberFormat="1" applyFont="1" applyBorder="1" applyAlignment="1"/>
    <xf numFmtId="167" fontId="5" fillId="2" borderId="0" xfId="1" applyNumberFormat="1" applyFont="1" applyFill="1" applyBorder="1" applyAlignment="1"/>
    <xf numFmtId="0" fontId="4" fillId="2" borderId="3" xfId="0" applyFont="1" applyFill="1" applyBorder="1" applyAlignment="1">
      <alignment horizontal="center"/>
    </xf>
    <xf numFmtId="0" fontId="4" fillId="2" borderId="0" xfId="0" applyFont="1" applyFill="1" applyBorder="1" applyAlignment="1">
      <alignment horizontal="center"/>
    </xf>
    <xf numFmtId="0" fontId="4" fillId="2" borderId="4" xfId="0" applyFont="1" applyFill="1" applyBorder="1" applyAlignment="1">
      <alignment horizontal="center"/>
    </xf>
    <xf numFmtId="0" fontId="3" fillId="2" borderId="4" xfId="0" applyFont="1" applyFill="1" applyBorder="1"/>
    <xf numFmtId="0" fontId="4" fillId="2" borderId="6" xfId="0" applyFont="1" applyFill="1" applyBorder="1" applyAlignment="1">
      <alignment horizontal="center"/>
    </xf>
    <xf numFmtId="3" fontId="3" fillId="2" borderId="6" xfId="0" applyNumberFormat="1" applyFont="1" applyFill="1" applyBorder="1" applyAlignment="1">
      <alignment horizontal="center"/>
    </xf>
    <xf numFmtId="3" fontId="3" fillId="2" borderId="6" xfId="0" applyNumberFormat="1" applyFont="1" applyFill="1" applyBorder="1"/>
    <xf numFmtId="4" fontId="3" fillId="2" borderId="6" xfId="0" applyNumberFormat="1" applyFont="1" applyFill="1" applyBorder="1"/>
    <xf numFmtId="167" fontId="5" fillId="0" borderId="6" xfId="1" applyNumberFormat="1" applyFont="1" applyBorder="1" applyAlignment="1"/>
    <xf numFmtId="0" fontId="3" fillId="2" borderId="6" xfId="0" applyFont="1" applyFill="1" applyBorder="1" applyAlignment="1">
      <alignment horizontal="right"/>
    </xf>
    <xf numFmtId="3" fontId="3" fillId="2" borderId="9" xfId="0" applyNumberFormat="1" applyFont="1" applyFill="1" applyBorder="1"/>
    <xf numFmtId="4" fontId="3" fillId="2" borderId="9" xfId="0" applyNumberFormat="1" applyFont="1" applyFill="1" applyBorder="1"/>
    <xf numFmtId="0" fontId="3" fillId="2" borderId="3" xfId="0" applyFont="1" applyFill="1" applyBorder="1" applyAlignment="1">
      <alignment horizontal="center"/>
    </xf>
    <xf numFmtId="3" fontId="3" fillId="2" borderId="0" xfId="0" applyNumberFormat="1" applyFont="1" applyFill="1" applyBorder="1" applyAlignment="1">
      <alignment horizontal="center"/>
    </xf>
    <xf numFmtId="3" fontId="3" fillId="2" borderId="0" xfId="0" applyNumberFormat="1" applyFont="1" applyFill="1" applyBorder="1"/>
    <xf numFmtId="0" fontId="3" fillId="2" borderId="0" xfId="0" applyFont="1" applyFill="1" applyBorder="1" applyAlignment="1">
      <alignment horizontal="right"/>
    </xf>
    <xf numFmtId="4" fontId="3" fillId="2" borderId="0" xfId="0" applyNumberFormat="1" applyFont="1" applyFill="1" applyBorder="1"/>
    <xf numFmtId="0" fontId="3" fillId="2" borderId="11" xfId="0" applyFont="1" applyFill="1" applyBorder="1"/>
    <xf numFmtId="0" fontId="3" fillId="2" borderId="5" xfId="0" applyFont="1" applyFill="1" applyBorder="1"/>
    <xf numFmtId="0" fontId="3" fillId="2" borderId="12" xfId="0" applyFont="1" applyFill="1" applyBorder="1"/>
    <xf numFmtId="0" fontId="3" fillId="2" borderId="4" xfId="0" applyFont="1" applyFill="1" applyBorder="1" applyAlignment="1">
      <alignment horizontal="left" wrapText="1" indent="1"/>
    </xf>
    <xf numFmtId="0" fontId="3" fillId="3" borderId="0" xfId="0" applyFont="1" applyFill="1"/>
    <xf numFmtId="0" fontId="3" fillId="3" borderId="4" xfId="0" applyFont="1" applyFill="1" applyBorder="1"/>
    <xf numFmtId="0" fontId="3" fillId="2" borderId="13" xfId="0" applyFont="1" applyFill="1" applyBorder="1"/>
    <xf numFmtId="0" fontId="3" fillId="2" borderId="14" xfId="0" applyFont="1" applyFill="1" applyBorder="1"/>
    <xf numFmtId="0" fontId="3" fillId="2" borderId="1" xfId="0" applyFont="1" applyFill="1" applyBorder="1"/>
    <xf numFmtId="3" fontId="3" fillId="2" borderId="4" xfId="0" applyNumberFormat="1" applyFont="1" applyFill="1" applyBorder="1"/>
    <xf numFmtId="0" fontId="3" fillId="2" borderId="3" xfId="0" applyFont="1" applyFill="1" applyBorder="1" applyAlignment="1">
      <alignment horizontal="right"/>
    </xf>
    <xf numFmtId="0" fontId="3" fillId="0" borderId="0" xfId="0" applyFont="1" applyBorder="1"/>
    <xf numFmtId="167" fontId="5" fillId="0" borderId="0" xfId="1" applyNumberFormat="1" applyFont="1" applyBorder="1" applyAlignment="1"/>
    <xf numFmtId="0" fontId="3" fillId="0" borderId="0" xfId="0" applyFont="1" applyBorder="1" applyAlignment="1"/>
    <xf numFmtId="0" fontId="3" fillId="0" borderId="0" xfId="0" applyFont="1" applyAlignment="1"/>
    <xf numFmtId="0" fontId="3" fillId="3" borderId="4" xfId="0" applyFont="1" applyFill="1" applyBorder="1" applyAlignment="1">
      <alignment wrapText="1"/>
    </xf>
    <xf numFmtId="0" fontId="3" fillId="0" borderId="15" xfId="0" applyFont="1" applyBorder="1"/>
    <xf numFmtId="3" fontId="3" fillId="0" borderId="0" xfId="0" applyNumberFormat="1" applyFont="1" applyBorder="1"/>
    <xf numFmtId="0" fontId="3" fillId="0" borderId="16" xfId="0" applyFont="1" applyBorder="1"/>
    <xf numFmtId="165" fontId="3" fillId="0" borderId="0" xfId="2" applyFont="1"/>
    <xf numFmtId="0" fontId="4" fillId="0" borderId="9" xfId="0" applyFont="1" applyBorder="1" applyAlignment="1">
      <alignment horizontal="center"/>
    </xf>
    <xf numFmtId="0" fontId="5" fillId="0" borderId="17" xfId="0" applyFont="1" applyBorder="1" applyAlignment="1">
      <alignment horizontal="center"/>
    </xf>
    <xf numFmtId="0" fontId="4" fillId="0" borderId="8" xfId="0" applyFont="1" applyBorder="1" applyAlignment="1">
      <alignment horizontal="center"/>
    </xf>
    <xf numFmtId="0" fontId="5" fillId="0" borderId="18" xfId="0" applyFont="1" applyBorder="1" applyAlignment="1">
      <alignment horizontal="center"/>
    </xf>
    <xf numFmtId="0" fontId="3" fillId="0" borderId="19" xfId="0" applyFont="1" applyBorder="1" applyAlignment="1">
      <alignment horizontal="center"/>
    </xf>
    <xf numFmtId="0" fontId="3" fillId="0" borderId="12" xfId="0" applyFont="1" applyBorder="1" applyAlignment="1">
      <alignment horizontal="center"/>
    </xf>
    <xf numFmtId="0" fontId="3" fillId="0" borderId="2" xfId="0" applyFont="1" applyBorder="1"/>
    <xf numFmtId="3" fontId="3" fillId="0" borderId="18" xfId="0" applyNumberFormat="1" applyFont="1" applyBorder="1"/>
    <xf numFmtId="0" fontId="3" fillId="0" borderId="20" xfId="0" applyFont="1" applyBorder="1"/>
    <xf numFmtId="0" fontId="3" fillId="0" borderId="6" xfId="0" applyFont="1" applyBorder="1"/>
    <xf numFmtId="0" fontId="3" fillId="0" borderId="12" xfId="0" applyFont="1" applyBorder="1"/>
    <xf numFmtId="167" fontId="5" fillId="0" borderId="21" xfId="1" applyNumberFormat="1" applyFont="1" applyBorder="1" applyAlignment="1"/>
    <xf numFmtId="3" fontId="3" fillId="0" borderId="22" xfId="0" applyNumberFormat="1" applyFont="1" applyBorder="1"/>
    <xf numFmtId="0" fontId="3" fillId="0" borderId="23" xfId="0" applyFont="1" applyBorder="1"/>
    <xf numFmtId="3" fontId="3" fillId="0" borderId="24" xfId="0" applyNumberFormat="1" applyFont="1" applyBorder="1"/>
    <xf numFmtId="165" fontId="0" fillId="0" borderId="0" xfId="2" applyFont="1"/>
    <xf numFmtId="10" fontId="7" fillId="0" borderId="0" xfId="0" applyNumberFormat="1" applyFont="1"/>
    <xf numFmtId="0" fontId="7" fillId="0" borderId="0" xfId="0" applyFont="1"/>
    <xf numFmtId="164" fontId="4" fillId="0" borderId="0" xfId="3" applyFont="1"/>
    <xf numFmtId="164" fontId="3" fillId="0" borderId="0" xfId="0" applyNumberFormat="1" applyFont="1"/>
    <xf numFmtId="167" fontId="3" fillId="0" borderId="10" xfId="1" applyNumberFormat="1" applyFont="1" applyBorder="1" applyAlignment="1">
      <alignment horizontal="right"/>
    </xf>
    <xf numFmtId="2" fontId="3" fillId="0" borderId="12" xfId="0" applyNumberFormat="1" applyFont="1" applyBorder="1"/>
    <xf numFmtId="43" fontId="3" fillId="0" borderId="8" xfId="1" applyNumberFormat="1" applyFont="1" applyBorder="1"/>
    <xf numFmtId="168" fontId="3" fillId="2" borderId="6" xfId="0" applyNumberFormat="1" applyFont="1" applyFill="1" applyBorder="1" applyAlignment="1">
      <alignment horizontal="center"/>
    </xf>
    <xf numFmtId="167" fontId="3" fillId="0" borderId="4" xfId="1" applyNumberFormat="1" applyFont="1" applyBorder="1" applyAlignment="1">
      <alignment horizontal="right"/>
    </xf>
    <xf numFmtId="167" fontId="3" fillId="0" borderId="2" xfId="1" applyNumberFormat="1" applyFont="1" applyBorder="1" applyAlignment="1">
      <alignment horizontal="center"/>
    </xf>
    <xf numFmtId="3" fontId="9" fillId="0" borderId="13" xfId="0" applyNumberFormat="1" applyFont="1" applyBorder="1" applyAlignment="1">
      <alignment horizontal="center" vertical="center"/>
    </xf>
    <xf numFmtId="4" fontId="9" fillId="0" borderId="1" xfId="0" applyNumberFormat="1" applyFont="1" applyBorder="1" applyAlignment="1">
      <alignment horizontal="center" vertical="center"/>
    </xf>
    <xf numFmtId="3" fontId="9" fillId="0" borderId="25" xfId="0" applyNumberFormat="1" applyFont="1" applyBorder="1" applyAlignment="1">
      <alignment horizontal="center" vertical="center"/>
    </xf>
    <xf numFmtId="4" fontId="9" fillId="0" borderId="2" xfId="0" applyNumberFormat="1" applyFont="1" applyBorder="1" applyAlignment="1">
      <alignment horizontal="center" vertical="center"/>
    </xf>
    <xf numFmtId="4" fontId="3" fillId="0" borderId="10" xfId="0" applyNumberFormat="1" applyFont="1" applyBorder="1" applyAlignment="1">
      <alignment horizontal="center"/>
    </xf>
    <xf numFmtId="4" fontId="3" fillId="0" borderId="10" xfId="1" applyNumberFormat="1" applyFont="1" applyBorder="1" applyAlignment="1">
      <alignment horizontal="center"/>
    </xf>
    <xf numFmtId="4" fontId="3" fillId="0" borderId="12" xfId="0" applyNumberFormat="1" applyFont="1" applyBorder="1"/>
    <xf numFmtId="0" fontId="4" fillId="0" borderId="9" xfId="0" applyFont="1" applyFill="1" applyBorder="1" applyAlignment="1">
      <alignment horizontal="center"/>
    </xf>
    <xf numFmtId="0" fontId="4" fillId="0" borderId="7" xfId="0" applyFont="1" applyFill="1" applyBorder="1" applyAlignment="1">
      <alignment horizontal="center"/>
    </xf>
    <xf numFmtId="4" fontId="3" fillId="0" borderId="10" xfId="1" applyNumberFormat="1" applyFont="1" applyFill="1" applyBorder="1" applyAlignment="1">
      <alignment horizontal="center"/>
    </xf>
    <xf numFmtId="0" fontId="4" fillId="0" borderId="6" xfId="0" applyFont="1" applyFill="1" applyBorder="1" applyAlignment="1">
      <alignment horizontal="center"/>
    </xf>
    <xf numFmtId="0" fontId="3" fillId="0" borderId="0" xfId="0" applyFont="1" applyFill="1"/>
    <xf numFmtId="165" fontId="0" fillId="0" borderId="0" xfId="0" applyNumberFormat="1" applyFill="1"/>
    <xf numFmtId="0" fontId="0" fillId="0" borderId="0" xfId="0" applyFill="1"/>
    <xf numFmtId="10" fontId="3" fillId="0" borderId="0" xfId="0" applyNumberFormat="1" applyFont="1"/>
    <xf numFmtId="2" fontId="3" fillId="0" borderId="0" xfId="0" applyNumberFormat="1" applyFont="1"/>
    <xf numFmtId="167" fontId="3" fillId="0" borderId="0" xfId="0" applyNumberFormat="1" applyFont="1"/>
    <xf numFmtId="0" fontId="4" fillId="2" borderId="6" xfId="0" applyFont="1" applyFill="1" applyBorder="1" applyAlignment="1">
      <alignment horizontal="center"/>
    </xf>
    <xf numFmtId="0" fontId="4" fillId="2" borderId="6" xfId="0" applyFont="1" applyFill="1" applyBorder="1" applyAlignment="1">
      <alignment horizontal="center"/>
    </xf>
    <xf numFmtId="0" fontId="2" fillId="2" borderId="4" xfId="0" applyFont="1" applyFill="1" applyBorder="1" applyAlignment="1">
      <alignment horizontal="center"/>
    </xf>
    <xf numFmtId="164" fontId="7" fillId="0" borderId="0" xfId="3" applyFont="1"/>
    <xf numFmtId="0" fontId="3" fillId="3" borderId="0" xfId="0" applyFont="1" applyFill="1" applyBorder="1" applyAlignment="1">
      <alignment horizontal="center" vertical="justify" wrapText="1"/>
    </xf>
    <xf numFmtId="0" fontId="3" fillId="0" borderId="13" xfId="0" applyFont="1" applyBorder="1"/>
    <xf numFmtId="0" fontId="3" fillId="3" borderId="3" xfId="0" applyFont="1" applyFill="1" applyBorder="1" applyAlignment="1">
      <alignment horizontal="left" vertical="justify" wrapText="1"/>
    </xf>
    <xf numFmtId="0" fontId="3" fillId="3" borderId="0" xfId="0" applyFont="1" applyFill="1" applyBorder="1" applyAlignment="1">
      <alignment horizontal="left" vertical="justify" wrapText="1"/>
    </xf>
    <xf numFmtId="0" fontId="3" fillId="2" borderId="0" xfId="0" applyFont="1" applyFill="1" applyBorder="1" applyAlignment="1">
      <alignment horizontal="center"/>
    </xf>
    <xf numFmtId="167" fontId="3" fillId="0" borderId="4" xfId="1" applyNumberFormat="1" applyFont="1" applyBorder="1" applyAlignment="1">
      <alignment horizontal="center"/>
    </xf>
    <xf numFmtId="0" fontId="3" fillId="0" borderId="0" xfId="0" applyFont="1" applyAlignment="1">
      <alignment horizontal="center"/>
    </xf>
    <xf numFmtId="0" fontId="3" fillId="2" borderId="6" xfId="0" applyFont="1" applyFill="1" applyBorder="1" applyAlignment="1">
      <alignment horizontal="center"/>
    </xf>
    <xf numFmtId="3" fontId="3" fillId="2" borderId="9" xfId="0" applyNumberFormat="1" applyFont="1" applyFill="1" applyBorder="1" applyAlignment="1">
      <alignment horizontal="center"/>
    </xf>
    <xf numFmtId="0" fontId="3" fillId="2" borderId="5" xfId="0" applyFont="1" applyFill="1" applyBorder="1" applyAlignment="1">
      <alignment horizontal="center"/>
    </xf>
    <xf numFmtId="0" fontId="3" fillId="2" borderId="12" xfId="0" applyFont="1" applyFill="1" applyBorder="1" applyAlignment="1">
      <alignment horizontal="center"/>
    </xf>
    <xf numFmtId="0" fontId="3" fillId="2" borderId="14" xfId="0" applyFont="1" applyFill="1" applyBorder="1" applyAlignment="1">
      <alignment horizontal="center"/>
    </xf>
    <xf numFmtId="0" fontId="3" fillId="2" borderId="1" xfId="0" applyFont="1" applyFill="1" applyBorder="1" applyAlignment="1">
      <alignment horizontal="center"/>
    </xf>
    <xf numFmtId="0" fontId="4" fillId="0" borderId="5" xfId="0" applyFont="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4" fillId="2" borderId="6" xfId="0" applyFont="1" applyFill="1" applyBorder="1" applyAlignment="1">
      <alignment horizontal="center" vertical="center"/>
    </xf>
    <xf numFmtId="0" fontId="11" fillId="2" borderId="6" xfId="0" applyFont="1" applyFill="1" applyBorder="1" applyAlignment="1">
      <alignment horizontal="center" vertical="center" wrapText="1"/>
    </xf>
    <xf numFmtId="0" fontId="4" fillId="2" borderId="8" xfId="0" applyFont="1" applyFill="1" applyBorder="1" applyAlignment="1">
      <alignment horizontal="center"/>
    </xf>
    <xf numFmtId="0" fontId="3" fillId="0" borderId="0" xfId="0" applyFont="1" applyAlignment="1">
      <alignment vertical="center"/>
    </xf>
    <xf numFmtId="0" fontId="3" fillId="0" borderId="3" xfId="0" applyFont="1" applyFill="1" applyBorder="1" applyAlignment="1">
      <alignment horizontal="justify" vertical="justify" wrapText="1"/>
    </xf>
    <xf numFmtId="0" fontId="3" fillId="0" borderId="0" xfId="0" applyFont="1" applyFill="1" applyBorder="1" applyAlignment="1">
      <alignment horizontal="justify" vertical="justify" wrapText="1"/>
    </xf>
    <xf numFmtId="0" fontId="3" fillId="3" borderId="3" xfId="0" applyFont="1" applyFill="1" applyBorder="1" applyAlignment="1">
      <alignment horizontal="justify" vertical="justify" wrapText="1"/>
    </xf>
    <xf numFmtId="0" fontId="3" fillId="3" borderId="0" xfId="0" applyFont="1" applyFill="1" applyBorder="1" applyAlignment="1">
      <alignment horizontal="justify" vertical="justify" wrapText="1"/>
    </xf>
    <xf numFmtId="0" fontId="3" fillId="2" borderId="3" xfId="0" applyFont="1" applyFill="1" applyBorder="1" applyAlignment="1">
      <alignment horizontal="justify" vertical="justify"/>
    </xf>
    <xf numFmtId="0" fontId="3" fillId="2" borderId="0" xfId="0" applyFont="1" applyFill="1" applyBorder="1" applyAlignment="1">
      <alignment horizontal="justify" vertical="justify"/>
    </xf>
    <xf numFmtId="0" fontId="2" fillId="2" borderId="3" xfId="0" applyFont="1" applyFill="1" applyBorder="1" applyAlignment="1">
      <alignment horizontal="center"/>
    </xf>
    <xf numFmtId="0" fontId="2" fillId="2" borderId="0" xfId="0" applyFont="1" applyFill="1" applyBorder="1" applyAlignment="1">
      <alignment horizontal="center"/>
    </xf>
    <xf numFmtId="0" fontId="2" fillId="2" borderId="4" xfId="0" applyFont="1" applyFill="1" applyBorder="1" applyAlignment="1">
      <alignment horizontal="center"/>
    </xf>
    <xf numFmtId="0" fontId="10" fillId="2" borderId="1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2" xfId="0" applyFont="1" applyFill="1" applyBorder="1" applyAlignment="1">
      <alignment horizontal="center" vertical="center"/>
    </xf>
    <xf numFmtId="0" fontId="3" fillId="2" borderId="3" xfId="0" applyFont="1" applyFill="1" applyBorder="1" applyAlignment="1">
      <alignment horizontal="justify" vertical="justify" wrapText="1"/>
    </xf>
    <xf numFmtId="0" fontId="3" fillId="2" borderId="0" xfId="0" applyFont="1" applyFill="1" applyBorder="1" applyAlignment="1">
      <alignment horizontal="justify" vertical="justify" wrapText="1"/>
    </xf>
    <xf numFmtId="0" fontId="4" fillId="2" borderId="6" xfId="0" applyFont="1" applyFill="1" applyBorder="1" applyAlignment="1">
      <alignment horizontal="center"/>
    </xf>
    <xf numFmtId="0" fontId="4" fillId="0" borderId="25" xfId="0" applyFont="1" applyFill="1" applyBorder="1" applyAlignment="1">
      <alignment horizontal="center"/>
    </xf>
    <xf numFmtId="0" fontId="4" fillId="0" borderId="2" xfId="0" applyFont="1" applyFill="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2" fillId="2" borderId="13" xfId="0" applyFont="1" applyFill="1" applyBorder="1" applyAlignment="1">
      <alignment horizontal="center"/>
    </xf>
    <xf numFmtId="0" fontId="2" fillId="2" borderId="14" xfId="0" applyFont="1" applyFill="1"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25" xfId="0" applyFont="1" applyFill="1" applyBorder="1" applyAlignment="1">
      <alignment horizontal="center"/>
    </xf>
    <xf numFmtId="0" fontId="4" fillId="2" borderId="7" xfId="0" applyFont="1" applyFill="1" applyBorder="1" applyAlignment="1">
      <alignment horizontal="center"/>
    </xf>
    <xf numFmtId="0" fontId="4" fillId="0" borderId="11" xfId="0" applyFont="1" applyFill="1" applyBorder="1" applyAlignment="1">
      <alignment horizontal="center"/>
    </xf>
    <xf numFmtId="0" fontId="4" fillId="0" borderId="12" xfId="0" applyFont="1" applyFill="1" applyBorder="1" applyAlignment="1">
      <alignment horizontal="center"/>
    </xf>
    <xf numFmtId="0" fontId="4" fillId="2" borderId="3"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3" fillId="3" borderId="3" xfId="0" applyFont="1" applyFill="1" applyBorder="1" applyAlignment="1">
      <alignment horizontal="left" vertical="justify" wrapText="1"/>
    </xf>
    <xf numFmtId="0" fontId="3" fillId="3" borderId="0" xfId="0" applyFont="1" applyFill="1" applyBorder="1" applyAlignment="1">
      <alignment horizontal="left" vertical="justify" wrapText="1"/>
    </xf>
    <xf numFmtId="0" fontId="3" fillId="2" borderId="3" xfId="0" applyFont="1" applyFill="1" applyBorder="1" applyAlignment="1">
      <alignment horizontal="left" vertical="justify"/>
    </xf>
    <xf numFmtId="0" fontId="3" fillId="2" borderId="0" xfId="0" applyFont="1" applyFill="1" applyBorder="1" applyAlignment="1">
      <alignment horizontal="left" vertical="justify"/>
    </xf>
    <xf numFmtId="0" fontId="4" fillId="2" borderId="3" xfId="0" applyFont="1" applyFill="1" applyBorder="1" applyAlignment="1">
      <alignment horizontal="left" vertical="justify"/>
    </xf>
    <xf numFmtId="0" fontId="4" fillId="2" borderId="0" xfId="0" applyFont="1" applyFill="1" applyBorder="1" applyAlignment="1">
      <alignment horizontal="left" vertical="justify"/>
    </xf>
    <xf numFmtId="0" fontId="3" fillId="2" borderId="3" xfId="0" applyFont="1" applyFill="1" applyBorder="1" applyAlignment="1">
      <alignment horizontal="left" vertical="justify" wrapText="1"/>
    </xf>
    <xf numFmtId="0" fontId="3" fillId="2" borderId="0" xfId="0" applyFont="1" applyFill="1" applyBorder="1" applyAlignment="1">
      <alignment horizontal="left" vertical="justify" wrapText="1"/>
    </xf>
    <xf numFmtId="0" fontId="3" fillId="0" borderId="3" xfId="0" applyFont="1" applyFill="1" applyBorder="1" applyAlignment="1">
      <alignment horizontal="left" vertical="justify" wrapText="1"/>
    </xf>
    <xf numFmtId="0" fontId="3" fillId="0" borderId="0" xfId="0" applyFont="1" applyFill="1" applyBorder="1" applyAlignment="1">
      <alignment horizontal="left" vertical="justify" wrapText="1"/>
    </xf>
    <xf numFmtId="0" fontId="4" fillId="2" borderId="6"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2" borderId="2" xfId="0" applyFont="1" applyFill="1" applyBorder="1" applyAlignment="1">
      <alignment horizontal="center"/>
    </xf>
    <xf numFmtId="0" fontId="3" fillId="2" borderId="4" xfId="0" applyFont="1" applyFill="1" applyBorder="1" applyAlignment="1">
      <alignment horizontal="left" vertical="justify"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4" fillId="0" borderId="29" xfId="0" applyFont="1" applyBorder="1" applyAlignment="1">
      <alignment horizontal="center" vertical="center"/>
    </xf>
    <xf numFmtId="0" fontId="4" fillId="0" borderId="1" xfId="0" applyFont="1" applyBorder="1" applyAlignment="1">
      <alignment horizontal="center" vertical="center"/>
    </xf>
    <xf numFmtId="0" fontId="4" fillId="0" borderId="30" xfId="0" applyFont="1" applyBorder="1" applyAlignment="1">
      <alignment horizontal="center" vertical="center"/>
    </xf>
    <xf numFmtId="0" fontId="4" fillId="0" borderId="2" xfId="0" applyFont="1" applyBorder="1" applyAlignment="1">
      <alignment horizontal="center" vertical="center"/>
    </xf>
    <xf numFmtId="0" fontId="3" fillId="0" borderId="15" xfId="0" applyFont="1" applyFill="1" applyBorder="1" applyAlignment="1">
      <alignment horizontal="justify" vertical="top" wrapText="1"/>
    </xf>
    <xf numFmtId="0" fontId="3" fillId="0" borderId="0" xfId="0" applyFont="1" applyFill="1" applyBorder="1" applyAlignment="1">
      <alignment horizontal="justify" vertical="top" wrapText="1"/>
    </xf>
    <xf numFmtId="0" fontId="3" fillId="0" borderId="16" xfId="0" applyFont="1" applyFill="1" applyBorder="1" applyAlignment="1">
      <alignment horizontal="justify" vertical="top" wrapText="1"/>
    </xf>
    <xf numFmtId="0" fontId="6" fillId="0" borderId="31" xfId="0" applyFont="1" applyBorder="1" applyAlignment="1">
      <alignment horizontal="center" wrapText="1"/>
    </xf>
    <xf numFmtId="0" fontId="6" fillId="0" borderId="32" xfId="0" applyFont="1" applyBorder="1" applyAlignment="1">
      <alignment horizontal="center" wrapText="1"/>
    </xf>
    <xf numFmtId="0" fontId="6" fillId="0" borderId="33" xfId="0" applyFont="1" applyBorder="1" applyAlignment="1">
      <alignment horizontal="center" wrapText="1"/>
    </xf>
    <xf numFmtId="0" fontId="8" fillId="0" borderId="15" xfId="0" applyFont="1" applyBorder="1" applyAlignment="1">
      <alignment horizontal="center"/>
    </xf>
    <xf numFmtId="0" fontId="8" fillId="0" borderId="0" xfId="0" applyFont="1" applyBorder="1" applyAlignment="1">
      <alignment horizontal="center"/>
    </xf>
    <xf numFmtId="0" fontId="8" fillId="0" borderId="16" xfId="0" applyFont="1" applyBorder="1" applyAlignment="1">
      <alignment horizontal="center"/>
    </xf>
    <xf numFmtId="0" fontId="3" fillId="3" borderId="15" xfId="0" applyFont="1" applyFill="1" applyBorder="1" applyAlignment="1">
      <alignment horizontal="justify" vertical="top" wrapText="1"/>
    </xf>
    <xf numFmtId="0" fontId="3" fillId="3" borderId="0" xfId="0" applyFont="1" applyFill="1" applyBorder="1" applyAlignment="1">
      <alignment horizontal="justify" vertical="top"/>
    </xf>
    <xf numFmtId="0" fontId="3" fillId="3" borderId="16" xfId="0" applyFont="1" applyFill="1" applyBorder="1" applyAlignment="1">
      <alignment horizontal="justify" vertical="top"/>
    </xf>
    <xf numFmtId="0" fontId="3" fillId="0" borderId="19" xfId="0" applyFont="1" applyBorder="1" applyAlignment="1">
      <alignment horizontal="center"/>
    </xf>
    <xf numFmtId="0" fontId="3" fillId="0" borderId="12" xfId="0" applyFont="1" applyBorder="1" applyAlignment="1">
      <alignment horizontal="center"/>
    </xf>
    <xf numFmtId="0" fontId="3" fillId="0" borderId="34" xfId="0" applyFont="1" applyBorder="1" applyAlignment="1">
      <alignment horizontal="center"/>
    </xf>
    <xf numFmtId="0" fontId="3" fillId="0" borderId="23" xfId="0" applyFont="1" applyBorder="1" applyAlignment="1">
      <alignment horizont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3" fillId="3" borderId="15"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16" xfId="0" applyFont="1" applyFill="1" applyBorder="1" applyAlignment="1">
      <alignment horizontal="left" vertical="top" wrapText="1"/>
    </xf>
  </cellXfs>
  <cellStyles count="4">
    <cellStyle name="Millares" xfId="1" builtinId="3"/>
    <cellStyle name="Millares [0]" xfId="2" builtinId="6"/>
    <cellStyle name="Moneda [0]" xfId="3" builtinId="7"/>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444"/>
  <sheetViews>
    <sheetView topLeftCell="A6" zoomScale="110" zoomScaleNormal="110" workbookViewId="0">
      <selection activeCell="B25" sqref="B25:H27"/>
    </sheetView>
  </sheetViews>
  <sheetFormatPr baseColWidth="10" defaultRowHeight="15.75" x14ac:dyDescent="0.25"/>
  <cols>
    <col min="1" max="1" width="3.28515625" style="1" customWidth="1"/>
    <col min="2" max="2" width="14.42578125" style="1" customWidth="1"/>
    <col min="3" max="3" width="18" style="1" customWidth="1"/>
    <col min="4" max="4" width="20.42578125" style="1" customWidth="1"/>
    <col min="5" max="5" width="20" style="1" customWidth="1"/>
    <col min="6" max="6" width="24" style="1" customWidth="1"/>
    <col min="7" max="7" width="18.7109375" style="62" customWidth="1"/>
    <col min="8" max="8" width="5.42578125" style="62" customWidth="1"/>
    <col min="9" max="9" width="13.28515625" style="1" bestFit="1" customWidth="1"/>
    <col min="10" max="16384" width="11.42578125" style="1"/>
  </cols>
  <sheetData>
    <row r="2" spans="2:11" ht="33.75" customHeight="1" x14ac:dyDescent="0.25">
      <c r="B2" s="147" t="s">
        <v>28</v>
      </c>
      <c r="C2" s="148"/>
      <c r="D2" s="148"/>
      <c r="E2" s="148"/>
      <c r="F2" s="148"/>
      <c r="G2" s="148"/>
      <c r="H2" s="149"/>
    </row>
    <row r="3" spans="2:11" ht="18" customHeight="1" x14ac:dyDescent="0.25">
      <c r="B3" s="157" t="s">
        <v>61</v>
      </c>
      <c r="C3" s="158"/>
      <c r="D3" s="158"/>
      <c r="E3" s="158"/>
      <c r="F3" s="158"/>
      <c r="G3" s="158"/>
      <c r="H3" s="2"/>
      <c r="J3" s="11" t="s">
        <v>27</v>
      </c>
      <c r="K3" s="3">
        <v>2020</v>
      </c>
    </row>
    <row r="4" spans="2:11" x14ac:dyDescent="0.25">
      <c r="B4" s="163" t="s">
        <v>49</v>
      </c>
      <c r="C4" s="164"/>
      <c r="D4" s="164"/>
      <c r="E4" s="164"/>
      <c r="F4" s="164"/>
      <c r="G4" s="164"/>
      <c r="H4" s="4"/>
      <c r="J4" s="11" t="s">
        <v>40</v>
      </c>
      <c r="K4" s="86">
        <v>36308</v>
      </c>
    </row>
    <row r="5" spans="2:11" x14ac:dyDescent="0.25">
      <c r="B5" s="6"/>
      <c r="C5" s="7"/>
      <c r="D5" s="7"/>
      <c r="E5" s="7"/>
      <c r="F5" s="7"/>
      <c r="G5" s="8"/>
      <c r="H5" s="9"/>
    </row>
    <row r="6" spans="2:11" x14ac:dyDescent="0.25">
      <c r="B6" s="150" t="s">
        <v>47</v>
      </c>
      <c r="C6" s="151"/>
      <c r="D6" s="151"/>
      <c r="E6" s="151"/>
      <c r="F6" s="151"/>
      <c r="G6" s="151"/>
      <c r="H6" s="9"/>
    </row>
    <row r="7" spans="2:11" x14ac:dyDescent="0.25">
      <c r="B7" s="150"/>
      <c r="C7" s="151"/>
      <c r="D7" s="151"/>
      <c r="E7" s="151"/>
      <c r="F7" s="151"/>
      <c r="G7" s="151"/>
      <c r="H7" s="9"/>
    </row>
    <row r="8" spans="2:11" x14ac:dyDescent="0.25">
      <c r="B8" s="150"/>
      <c r="C8" s="151"/>
      <c r="D8" s="151"/>
      <c r="E8" s="151"/>
      <c r="F8" s="151"/>
      <c r="G8" s="151"/>
      <c r="H8" s="9"/>
    </row>
    <row r="9" spans="2:11" x14ac:dyDescent="0.25">
      <c r="B9" s="150"/>
      <c r="C9" s="151"/>
      <c r="D9" s="151"/>
      <c r="E9" s="151"/>
      <c r="F9" s="151"/>
      <c r="G9" s="151"/>
      <c r="H9" s="9"/>
    </row>
    <row r="10" spans="2:11" x14ac:dyDescent="0.25">
      <c r="B10" s="150"/>
      <c r="C10" s="151"/>
      <c r="D10" s="151"/>
      <c r="E10" s="151"/>
      <c r="F10" s="151"/>
      <c r="G10" s="151"/>
      <c r="H10" s="9"/>
    </row>
    <row r="11" spans="2:11" x14ac:dyDescent="0.25">
      <c r="B11" s="150"/>
      <c r="C11" s="151"/>
      <c r="D11" s="151"/>
      <c r="E11" s="151"/>
      <c r="F11" s="151"/>
      <c r="G11" s="151"/>
      <c r="H11" s="9"/>
    </row>
    <row r="12" spans="2:11" x14ac:dyDescent="0.25">
      <c r="B12" s="150"/>
      <c r="C12" s="151"/>
      <c r="D12" s="151"/>
      <c r="E12" s="151"/>
      <c r="F12" s="151"/>
      <c r="G12" s="151"/>
      <c r="H12" s="9"/>
    </row>
    <row r="13" spans="2:11" x14ac:dyDescent="0.25">
      <c r="B13" s="150"/>
      <c r="C13" s="151"/>
      <c r="D13" s="151"/>
      <c r="E13" s="151"/>
      <c r="F13" s="151"/>
      <c r="G13" s="151"/>
      <c r="H13" s="9"/>
    </row>
    <row r="14" spans="2:11" x14ac:dyDescent="0.25">
      <c r="B14" s="150"/>
      <c r="C14" s="151"/>
      <c r="D14" s="151"/>
      <c r="E14" s="151"/>
      <c r="F14" s="151"/>
      <c r="G14" s="151"/>
      <c r="H14" s="9"/>
    </row>
    <row r="15" spans="2:11" x14ac:dyDescent="0.25">
      <c r="B15" s="167" t="s">
        <v>42</v>
      </c>
      <c r="C15" s="168"/>
      <c r="D15" s="168"/>
      <c r="E15" s="168"/>
      <c r="F15" s="168"/>
      <c r="G15" s="168"/>
      <c r="H15" s="169"/>
    </row>
    <row r="16" spans="2:11" x14ac:dyDescent="0.25">
      <c r="B16" s="167"/>
      <c r="C16" s="168"/>
      <c r="D16" s="168"/>
      <c r="E16" s="168"/>
      <c r="F16" s="168"/>
      <c r="G16" s="168"/>
      <c r="H16" s="169"/>
    </row>
    <row r="17" spans="2:11" x14ac:dyDescent="0.25">
      <c r="B17" s="167"/>
      <c r="C17" s="168"/>
      <c r="D17" s="168"/>
      <c r="E17" s="168"/>
      <c r="F17" s="168"/>
      <c r="G17" s="168"/>
      <c r="H17" s="169"/>
    </row>
    <row r="18" spans="2:11" x14ac:dyDescent="0.25">
      <c r="B18" s="6"/>
      <c r="C18" s="7"/>
      <c r="D18" s="7"/>
      <c r="E18" s="7"/>
      <c r="F18" s="7"/>
      <c r="G18" s="8"/>
      <c r="H18" s="9"/>
    </row>
    <row r="19" spans="2:11" x14ac:dyDescent="0.25">
      <c r="B19" s="165" t="s">
        <v>0</v>
      </c>
      <c r="C19" s="166"/>
      <c r="D19" s="155" t="s">
        <v>0</v>
      </c>
      <c r="E19" s="156"/>
      <c r="F19" s="12" t="s">
        <v>1</v>
      </c>
      <c r="G19" s="13" t="s">
        <v>2</v>
      </c>
      <c r="H19" s="9"/>
    </row>
    <row r="20" spans="2:11" x14ac:dyDescent="0.25">
      <c r="B20" s="153" t="s">
        <v>41</v>
      </c>
      <c r="C20" s="154"/>
      <c r="D20" s="155" t="s">
        <v>35</v>
      </c>
      <c r="E20" s="156"/>
      <c r="F20" s="102" t="s">
        <v>40</v>
      </c>
      <c r="G20" s="15" t="s">
        <v>3</v>
      </c>
      <c r="H20" s="9"/>
    </row>
    <row r="21" spans="2:11" x14ac:dyDescent="0.25">
      <c r="B21" s="101" t="s">
        <v>17</v>
      </c>
      <c r="C21" s="101" t="s">
        <v>18</v>
      </c>
      <c r="D21" s="16" t="s">
        <v>17</v>
      </c>
      <c r="E21" s="16" t="s">
        <v>18</v>
      </c>
      <c r="F21" s="17"/>
      <c r="G21" s="18"/>
      <c r="H21" s="9"/>
    </row>
    <row r="22" spans="2:11" ht="14.25" customHeight="1" x14ac:dyDescent="0.25">
      <c r="B22" s="94">
        <v>0</v>
      </c>
      <c r="C22" s="95">
        <v>6300</v>
      </c>
      <c r="D22" s="92" t="s">
        <v>19</v>
      </c>
      <c r="E22" s="20">
        <f>C22*$K$4</f>
        <v>228740400</v>
      </c>
      <c r="F22" s="21">
        <v>1</v>
      </c>
      <c r="G22" s="22">
        <f>ROUND($K$4*F22,-3)</f>
        <v>36000</v>
      </c>
      <c r="H22" s="10"/>
      <c r="K22" s="87"/>
    </row>
    <row r="23" spans="2:11" ht="16.5" x14ac:dyDescent="0.25">
      <c r="B23" s="96">
        <v>6300</v>
      </c>
      <c r="C23" s="97" t="s">
        <v>4</v>
      </c>
      <c r="D23" s="93">
        <f>E22</f>
        <v>228740400</v>
      </c>
      <c r="E23" s="27" t="s">
        <v>4</v>
      </c>
      <c r="F23" s="90">
        <v>3</v>
      </c>
      <c r="G23" s="28">
        <f>ROUND($K$4*F23,-3)</f>
        <v>109000</v>
      </c>
      <c r="H23" s="10"/>
    </row>
    <row r="24" spans="2:11" x14ac:dyDescent="0.25">
      <c r="G24" s="1"/>
      <c r="H24" s="10"/>
    </row>
    <row r="25" spans="2:11" x14ac:dyDescent="0.25">
      <c r="B25" s="167" t="s">
        <v>43</v>
      </c>
      <c r="C25" s="168"/>
      <c r="D25" s="168"/>
      <c r="E25" s="168"/>
      <c r="F25" s="168"/>
      <c r="G25" s="168"/>
      <c r="H25" s="169"/>
    </row>
    <row r="26" spans="2:11" x14ac:dyDescent="0.25">
      <c r="B26" s="167"/>
      <c r="C26" s="168"/>
      <c r="D26" s="168"/>
      <c r="E26" s="168"/>
      <c r="F26" s="168"/>
      <c r="G26" s="168"/>
      <c r="H26" s="169"/>
    </row>
    <row r="27" spans="2:11" x14ac:dyDescent="0.25">
      <c r="B27" s="167"/>
      <c r="C27" s="168"/>
      <c r="D27" s="168"/>
      <c r="E27" s="168"/>
      <c r="F27" s="168"/>
      <c r="G27" s="168"/>
      <c r="H27" s="169"/>
    </row>
    <row r="28" spans="2:11" s="11" customFormat="1" x14ac:dyDescent="0.25">
      <c r="B28" s="165" t="s">
        <v>0</v>
      </c>
      <c r="C28" s="166"/>
      <c r="D28" s="155" t="s">
        <v>0</v>
      </c>
      <c r="E28" s="156"/>
      <c r="F28" s="12" t="s">
        <v>1</v>
      </c>
      <c r="G28" s="13" t="s">
        <v>2</v>
      </c>
      <c r="H28" s="14"/>
    </row>
    <row r="29" spans="2:11" s="11" customFormat="1" x14ac:dyDescent="0.25">
      <c r="B29" s="153" t="s">
        <v>41</v>
      </c>
      <c r="C29" s="154"/>
      <c r="D29" s="155" t="s">
        <v>35</v>
      </c>
      <c r="E29" s="156"/>
      <c r="F29" s="102" t="s">
        <v>40</v>
      </c>
      <c r="G29" s="15" t="s">
        <v>3</v>
      </c>
      <c r="H29" s="14"/>
    </row>
    <row r="30" spans="2:11" x14ac:dyDescent="0.25">
      <c r="B30" s="104" t="s">
        <v>17</v>
      </c>
      <c r="C30" s="104" t="s">
        <v>18</v>
      </c>
      <c r="D30" s="16" t="s">
        <v>17</v>
      </c>
      <c r="E30" s="16" t="s">
        <v>18</v>
      </c>
      <c r="F30" s="17"/>
      <c r="G30" s="18"/>
      <c r="H30" s="18"/>
    </row>
    <row r="31" spans="2:11" x14ac:dyDescent="0.25">
      <c r="B31" s="24">
        <v>0</v>
      </c>
      <c r="C31" s="98">
        <v>48.328917420484387</v>
      </c>
      <c r="D31" s="88" t="s">
        <v>19</v>
      </c>
      <c r="E31" s="20">
        <f>C31*$K$4</f>
        <v>1754726.3337029472</v>
      </c>
      <c r="F31" s="21">
        <v>1.25</v>
      </c>
      <c r="G31" s="22">
        <f>ROUND($K$4*F31,-3)</f>
        <v>45000</v>
      </c>
      <c r="H31" s="23"/>
      <c r="I31" s="110"/>
    </row>
    <row r="32" spans="2:11" x14ac:dyDescent="0.25">
      <c r="B32" s="98">
        <v>48.328917420484387</v>
      </c>
      <c r="C32" s="98">
        <v>96.657834840968775</v>
      </c>
      <c r="D32" s="19">
        <f>E31</f>
        <v>1754726.3337029472</v>
      </c>
      <c r="E32" s="20">
        <f t="shared" ref="E32:E68" si="0">C32*$K$4</f>
        <v>3509452.6674058945</v>
      </c>
      <c r="F32" s="21">
        <v>1.78</v>
      </c>
      <c r="G32" s="22">
        <f t="shared" ref="G32:G68" si="1">ROUND($K$4*F32,-3)</f>
        <v>65000</v>
      </c>
      <c r="H32" s="23"/>
    </row>
    <row r="33" spans="2:8" x14ac:dyDescent="0.25">
      <c r="B33" s="98">
        <v>96.657834840968775</v>
      </c>
      <c r="C33" s="98">
        <v>120.82229355121098</v>
      </c>
      <c r="D33" s="19">
        <f t="shared" ref="D33:D68" si="2">E32</f>
        <v>3509452.6674058945</v>
      </c>
      <c r="E33" s="20">
        <f t="shared" si="0"/>
        <v>4386815.834257368</v>
      </c>
      <c r="F33" s="21">
        <v>2.36</v>
      </c>
      <c r="G33" s="22">
        <f t="shared" si="1"/>
        <v>86000</v>
      </c>
      <c r="H33" s="23"/>
    </row>
    <row r="34" spans="2:8" x14ac:dyDescent="0.25">
      <c r="B34" s="98">
        <v>120.82229355121098</v>
      </c>
      <c r="C34" s="98">
        <v>169.15121097169535</v>
      </c>
      <c r="D34" s="19">
        <f t="shared" si="2"/>
        <v>4386815.834257368</v>
      </c>
      <c r="E34" s="20">
        <f t="shared" si="0"/>
        <v>6141542.167960315</v>
      </c>
      <c r="F34" s="21">
        <v>2.63</v>
      </c>
      <c r="G34" s="22">
        <f t="shared" si="1"/>
        <v>95000</v>
      </c>
      <c r="H34" s="23"/>
    </row>
    <row r="35" spans="2:8" x14ac:dyDescent="0.25">
      <c r="B35" s="98">
        <v>169.15121097169535</v>
      </c>
      <c r="C35" s="98">
        <v>217.48012839217975</v>
      </c>
      <c r="D35" s="19">
        <f t="shared" si="2"/>
        <v>6141542.167960315</v>
      </c>
      <c r="E35" s="20">
        <f t="shared" si="0"/>
        <v>7896268.501663262</v>
      </c>
      <c r="F35" s="21">
        <v>3.12</v>
      </c>
      <c r="G35" s="22">
        <f t="shared" si="1"/>
        <v>113000</v>
      </c>
      <c r="H35" s="23"/>
    </row>
    <row r="36" spans="2:8" x14ac:dyDescent="0.25">
      <c r="B36" s="98">
        <v>217.48012839217975</v>
      </c>
      <c r="C36" s="98">
        <v>265.80904581266412</v>
      </c>
      <c r="D36" s="19">
        <f t="shared" si="2"/>
        <v>7896268.501663262</v>
      </c>
      <c r="E36" s="20">
        <f t="shared" si="0"/>
        <v>9650994.8353662081</v>
      </c>
      <c r="F36" s="21">
        <v>3.56</v>
      </c>
      <c r="G36" s="22">
        <f t="shared" si="1"/>
        <v>129000</v>
      </c>
      <c r="H36" s="23"/>
    </row>
    <row r="37" spans="2:8" x14ac:dyDescent="0.25">
      <c r="B37" s="98">
        <v>265.80904581266412</v>
      </c>
      <c r="C37" s="98">
        <v>289.97350452290635</v>
      </c>
      <c r="D37" s="19">
        <f t="shared" si="2"/>
        <v>9650994.8353662081</v>
      </c>
      <c r="E37" s="20">
        <f t="shared" si="0"/>
        <v>10528358.002217684</v>
      </c>
      <c r="F37" s="21">
        <v>3.88</v>
      </c>
      <c r="G37" s="22">
        <f t="shared" si="1"/>
        <v>141000</v>
      </c>
      <c r="H37" s="23"/>
    </row>
    <row r="38" spans="2:8" x14ac:dyDescent="0.25">
      <c r="B38" s="98">
        <v>289.97350452290635</v>
      </c>
      <c r="C38" s="98">
        <v>338.3024219433907</v>
      </c>
      <c r="D38" s="19">
        <f t="shared" si="2"/>
        <v>10528358.002217684</v>
      </c>
      <c r="E38" s="20">
        <f t="shared" si="0"/>
        <v>12283084.33592063</v>
      </c>
      <c r="F38" s="21">
        <v>4.32</v>
      </c>
      <c r="G38" s="22">
        <f t="shared" si="1"/>
        <v>157000</v>
      </c>
      <c r="H38" s="23"/>
    </row>
    <row r="39" spans="2:8" x14ac:dyDescent="0.25">
      <c r="B39" s="98">
        <v>338.3024219433907</v>
      </c>
      <c r="C39" s="98">
        <v>386.6313393638751</v>
      </c>
      <c r="D39" s="19">
        <f t="shared" si="2"/>
        <v>12283084.33592063</v>
      </c>
      <c r="E39" s="20">
        <f t="shared" si="0"/>
        <v>14037810.669623578</v>
      </c>
      <c r="F39" s="21">
        <v>4.9000000000000004</v>
      </c>
      <c r="G39" s="22">
        <f t="shared" si="1"/>
        <v>178000</v>
      </c>
      <c r="H39" s="23"/>
    </row>
    <row r="40" spans="2:8" x14ac:dyDescent="0.25">
      <c r="B40" s="98">
        <v>386.6313393638751</v>
      </c>
      <c r="C40" s="98">
        <v>434.9602567843595</v>
      </c>
      <c r="D40" s="19">
        <f t="shared" si="2"/>
        <v>14037810.669623578</v>
      </c>
      <c r="E40" s="20">
        <f t="shared" si="0"/>
        <v>15792537.003326524</v>
      </c>
      <c r="F40" s="21">
        <v>5.4</v>
      </c>
      <c r="G40" s="22">
        <f t="shared" si="1"/>
        <v>196000</v>
      </c>
      <c r="H40" s="23"/>
    </row>
    <row r="41" spans="2:8" x14ac:dyDescent="0.25">
      <c r="B41" s="98">
        <v>434.9602567843595</v>
      </c>
      <c r="C41" s="98">
        <v>459.12471549460167</v>
      </c>
      <c r="D41" s="19">
        <f t="shared" si="2"/>
        <v>15792537.003326524</v>
      </c>
      <c r="E41" s="20">
        <f t="shared" si="0"/>
        <v>16669900.170177998</v>
      </c>
      <c r="F41" s="21">
        <v>5.75</v>
      </c>
      <c r="G41" s="22">
        <f t="shared" si="1"/>
        <v>209000</v>
      </c>
      <c r="H41" s="23"/>
    </row>
    <row r="42" spans="2:8" x14ac:dyDescent="0.25">
      <c r="B42" s="98">
        <v>459.12471549460167</v>
      </c>
      <c r="C42" s="98">
        <v>507.45363291508608</v>
      </c>
      <c r="D42" s="19">
        <f t="shared" si="2"/>
        <v>16669900.170177998</v>
      </c>
      <c r="E42" s="20">
        <f t="shared" si="0"/>
        <v>18424626.503880944</v>
      </c>
      <c r="F42" s="21">
        <v>6.16</v>
      </c>
      <c r="G42" s="22">
        <f t="shared" si="1"/>
        <v>224000</v>
      </c>
      <c r="H42" s="23"/>
    </row>
    <row r="43" spans="2:8" x14ac:dyDescent="0.25">
      <c r="B43" s="98">
        <v>507.45363291508608</v>
      </c>
      <c r="C43" s="98">
        <v>555.78255033557048</v>
      </c>
      <c r="D43" s="19">
        <f t="shared" si="2"/>
        <v>18424626.503880944</v>
      </c>
      <c r="E43" s="20">
        <f t="shared" si="0"/>
        <v>20179352.837583892</v>
      </c>
      <c r="F43" s="21">
        <v>6.51</v>
      </c>
      <c r="G43" s="22">
        <f t="shared" si="1"/>
        <v>236000</v>
      </c>
      <c r="H43" s="23"/>
    </row>
    <row r="44" spans="2:8" x14ac:dyDescent="0.25">
      <c r="B44" s="98">
        <v>555.78255033557048</v>
      </c>
      <c r="C44" s="98">
        <v>604.11146775605482</v>
      </c>
      <c r="D44" s="19">
        <f t="shared" si="2"/>
        <v>20179352.837583892</v>
      </c>
      <c r="E44" s="20">
        <f t="shared" si="0"/>
        <v>21934079.17128684</v>
      </c>
      <c r="F44" s="21">
        <v>6.92</v>
      </c>
      <c r="G44" s="22">
        <f t="shared" si="1"/>
        <v>251000</v>
      </c>
      <c r="H44" s="23"/>
    </row>
    <row r="45" spans="2:8" x14ac:dyDescent="0.25">
      <c r="B45" s="98">
        <v>604.11146775605482</v>
      </c>
      <c r="C45" s="98">
        <v>628.27592646629705</v>
      </c>
      <c r="D45" s="19">
        <f t="shared" si="2"/>
        <v>21934079.17128684</v>
      </c>
      <c r="E45" s="20">
        <f t="shared" si="0"/>
        <v>22811442.338138312</v>
      </c>
      <c r="F45" s="21">
        <v>7.44</v>
      </c>
      <c r="G45" s="22">
        <f t="shared" si="1"/>
        <v>270000</v>
      </c>
      <c r="H45" s="23"/>
    </row>
    <row r="46" spans="2:8" x14ac:dyDescent="0.25">
      <c r="B46" s="98">
        <v>628.27592646629705</v>
      </c>
      <c r="C46" s="98">
        <v>676.6048438867814</v>
      </c>
      <c r="D46" s="19">
        <f t="shared" si="2"/>
        <v>22811442.338138312</v>
      </c>
      <c r="E46" s="20">
        <f t="shared" si="0"/>
        <v>24566168.67184126</v>
      </c>
      <c r="F46" s="21">
        <v>7.7</v>
      </c>
      <c r="G46" s="22">
        <f t="shared" si="1"/>
        <v>280000</v>
      </c>
      <c r="H46" s="23"/>
    </row>
    <row r="47" spans="2:8" x14ac:dyDescent="0.25">
      <c r="B47" s="98">
        <v>676.6048438867814</v>
      </c>
      <c r="C47" s="98">
        <v>724.93376130726585</v>
      </c>
      <c r="D47" s="19">
        <f t="shared" si="2"/>
        <v>24566168.67184126</v>
      </c>
      <c r="E47" s="20">
        <f t="shared" si="0"/>
        <v>26320895.005544208</v>
      </c>
      <c r="F47" s="21">
        <v>8.11</v>
      </c>
      <c r="G47" s="22">
        <f t="shared" si="1"/>
        <v>294000</v>
      </c>
      <c r="H47" s="23"/>
    </row>
    <row r="48" spans="2:8" x14ac:dyDescent="0.25">
      <c r="B48" s="98">
        <v>724.93376130726585</v>
      </c>
      <c r="C48" s="98">
        <v>749.09822001750797</v>
      </c>
      <c r="D48" s="19">
        <f t="shared" si="2"/>
        <v>26320895.005544208</v>
      </c>
      <c r="E48" s="20">
        <f t="shared" si="0"/>
        <v>27198258.17239568</v>
      </c>
      <c r="F48" s="21">
        <v>8.61</v>
      </c>
      <c r="G48" s="22">
        <f t="shared" si="1"/>
        <v>313000</v>
      </c>
      <c r="H48" s="23"/>
    </row>
    <row r="49" spans="2:8" x14ac:dyDescent="0.25">
      <c r="B49" s="98">
        <v>749.09822001750797</v>
      </c>
      <c r="C49" s="98">
        <v>797.42713743799243</v>
      </c>
      <c r="D49" s="19">
        <f t="shared" si="2"/>
        <v>27198258.17239568</v>
      </c>
      <c r="E49" s="20">
        <f t="shared" si="0"/>
        <v>28952984.506098628</v>
      </c>
      <c r="F49" s="21">
        <v>9.0500000000000007</v>
      </c>
      <c r="G49" s="22">
        <f t="shared" si="1"/>
        <v>329000</v>
      </c>
      <c r="H49" s="23"/>
    </row>
    <row r="50" spans="2:8" x14ac:dyDescent="0.25">
      <c r="B50" s="98">
        <v>797.42713743799243</v>
      </c>
      <c r="C50" s="98">
        <v>845.75605485847677</v>
      </c>
      <c r="D50" s="19">
        <f t="shared" si="2"/>
        <v>28952984.506098628</v>
      </c>
      <c r="E50" s="20">
        <f t="shared" si="0"/>
        <v>30707710.839801576</v>
      </c>
      <c r="F50" s="21">
        <v>9.3699999999999992</v>
      </c>
      <c r="G50" s="22">
        <f t="shared" si="1"/>
        <v>340000</v>
      </c>
      <c r="H50" s="23"/>
    </row>
    <row r="51" spans="2:8" x14ac:dyDescent="0.25">
      <c r="B51" s="98">
        <v>845.75605485847677</v>
      </c>
      <c r="C51" s="98">
        <v>1256.5518529325941</v>
      </c>
      <c r="D51" s="19">
        <f t="shared" si="2"/>
        <v>30707710.839801576</v>
      </c>
      <c r="E51" s="20">
        <f t="shared" si="0"/>
        <v>45622884.676276624</v>
      </c>
      <c r="F51" s="21">
        <v>10.97</v>
      </c>
      <c r="G51" s="22">
        <f t="shared" si="1"/>
        <v>398000</v>
      </c>
      <c r="H51" s="23"/>
    </row>
    <row r="52" spans="2:8" x14ac:dyDescent="0.25">
      <c r="B52" s="98">
        <v>1256.5518529325941</v>
      </c>
      <c r="C52" s="98">
        <v>1691.5121097169535</v>
      </c>
      <c r="D52" s="19">
        <f t="shared" si="2"/>
        <v>45622884.676276624</v>
      </c>
      <c r="E52" s="20">
        <f t="shared" si="0"/>
        <v>61415421.679603152</v>
      </c>
      <c r="F52" s="21">
        <v>13.19</v>
      </c>
      <c r="G52" s="22">
        <f t="shared" si="1"/>
        <v>479000</v>
      </c>
      <c r="H52" s="23"/>
    </row>
    <row r="53" spans="2:8" x14ac:dyDescent="0.25">
      <c r="B53" s="98">
        <v>1691.5121097169535</v>
      </c>
      <c r="C53" s="98">
        <v>2102.3079077910711</v>
      </c>
      <c r="D53" s="19">
        <f t="shared" si="2"/>
        <v>61415421.679603152</v>
      </c>
      <c r="E53" s="20">
        <f t="shared" si="0"/>
        <v>76330595.516078204</v>
      </c>
      <c r="F53" s="21">
        <v>15.47</v>
      </c>
      <c r="G53" s="22">
        <f t="shared" si="1"/>
        <v>562000</v>
      </c>
      <c r="H53" s="23"/>
    </row>
    <row r="54" spans="2:8" x14ac:dyDescent="0.25">
      <c r="B54" s="98">
        <v>2102.3079077910711</v>
      </c>
      <c r="C54" s="98">
        <v>2537.2681645754305</v>
      </c>
      <c r="D54" s="19">
        <f t="shared" si="2"/>
        <v>76330595.516078204</v>
      </c>
      <c r="E54" s="20">
        <f t="shared" si="0"/>
        <v>92123132.519404739</v>
      </c>
      <c r="F54" s="21">
        <v>17.739999999999998</v>
      </c>
      <c r="G54" s="22">
        <f t="shared" si="1"/>
        <v>644000</v>
      </c>
      <c r="H54" s="23"/>
    </row>
    <row r="55" spans="2:8" x14ac:dyDescent="0.25">
      <c r="B55" s="98">
        <v>2537.2681645754305</v>
      </c>
      <c r="C55" s="98">
        <v>2972.22842135979</v>
      </c>
      <c r="D55" s="19">
        <f t="shared" si="2"/>
        <v>92123132.519404739</v>
      </c>
      <c r="E55" s="20">
        <f t="shared" si="0"/>
        <v>107915669.52273126</v>
      </c>
      <c r="F55" s="21">
        <v>20.190000000000001</v>
      </c>
      <c r="G55" s="22">
        <f t="shared" si="1"/>
        <v>733000</v>
      </c>
      <c r="H55" s="23"/>
    </row>
    <row r="56" spans="2:8" x14ac:dyDescent="0.25">
      <c r="B56" s="98">
        <v>2972.22842135979</v>
      </c>
      <c r="C56" s="98">
        <v>3383.0242194339071</v>
      </c>
      <c r="D56" s="19">
        <f t="shared" si="2"/>
        <v>107915669.52273126</v>
      </c>
      <c r="E56" s="20">
        <f t="shared" si="0"/>
        <v>122830843.3592063</v>
      </c>
      <c r="F56" s="21">
        <v>22.47</v>
      </c>
      <c r="G56" s="22">
        <f t="shared" si="1"/>
        <v>816000</v>
      </c>
      <c r="H56" s="23"/>
    </row>
    <row r="57" spans="2:8" x14ac:dyDescent="0.25">
      <c r="B57" s="98">
        <v>3383.0242194339071</v>
      </c>
      <c r="C57" s="98">
        <v>3817.9844762182665</v>
      </c>
      <c r="D57" s="19">
        <f t="shared" si="2"/>
        <v>122830843.3592063</v>
      </c>
      <c r="E57" s="20">
        <f t="shared" si="0"/>
        <v>138623380.36253282</v>
      </c>
      <c r="F57" s="21">
        <v>24.92</v>
      </c>
      <c r="G57" s="22">
        <f t="shared" si="1"/>
        <v>905000</v>
      </c>
      <c r="H57" s="23"/>
    </row>
    <row r="58" spans="2:8" x14ac:dyDescent="0.25">
      <c r="B58" s="98">
        <v>3817.9844762182665</v>
      </c>
      <c r="C58" s="98">
        <v>4228.7802742923841</v>
      </c>
      <c r="D58" s="19">
        <f t="shared" si="2"/>
        <v>138623380.36253282</v>
      </c>
      <c r="E58" s="20">
        <f t="shared" si="0"/>
        <v>153538554.19900787</v>
      </c>
      <c r="F58" s="21">
        <v>27.37</v>
      </c>
      <c r="G58" s="22">
        <f t="shared" si="1"/>
        <v>994000</v>
      </c>
      <c r="H58" s="23"/>
    </row>
    <row r="59" spans="2:8" x14ac:dyDescent="0.25">
      <c r="B59" s="98">
        <v>4228.7802742923841</v>
      </c>
      <c r="C59" s="98">
        <v>4639.5760723665016</v>
      </c>
      <c r="D59" s="19">
        <f t="shared" si="2"/>
        <v>153538554.19900787</v>
      </c>
      <c r="E59" s="20">
        <f t="shared" si="0"/>
        <v>168453728.03548294</v>
      </c>
      <c r="F59" s="21">
        <v>31.78</v>
      </c>
      <c r="G59" s="22">
        <f t="shared" si="1"/>
        <v>1154000</v>
      </c>
      <c r="H59" s="23"/>
    </row>
    <row r="60" spans="2:8" x14ac:dyDescent="0.25">
      <c r="B60" s="98">
        <v>4639.5760723665016</v>
      </c>
      <c r="C60" s="98">
        <v>5074.5363291508611</v>
      </c>
      <c r="D60" s="19">
        <f t="shared" si="2"/>
        <v>168453728.03548294</v>
      </c>
      <c r="E60" s="20">
        <f t="shared" si="0"/>
        <v>184246265.03880948</v>
      </c>
      <c r="F60" s="21">
        <v>32.36</v>
      </c>
      <c r="G60" s="22">
        <f t="shared" si="1"/>
        <v>1175000</v>
      </c>
      <c r="H60" s="23"/>
    </row>
    <row r="61" spans="2:8" x14ac:dyDescent="0.25">
      <c r="B61" s="98">
        <v>5074.5363291508611</v>
      </c>
      <c r="C61" s="98">
        <v>5509.4965859352205</v>
      </c>
      <c r="D61" s="19">
        <f t="shared" si="2"/>
        <v>184246265.03880948</v>
      </c>
      <c r="E61" s="20">
        <f t="shared" si="0"/>
        <v>200038802.04213598</v>
      </c>
      <c r="F61" s="21">
        <v>32.94</v>
      </c>
      <c r="G61" s="22">
        <f t="shared" si="1"/>
        <v>1196000</v>
      </c>
      <c r="H61" s="23"/>
    </row>
    <row r="62" spans="2:8" x14ac:dyDescent="0.25">
      <c r="B62" s="98">
        <v>5509.4965859352205</v>
      </c>
      <c r="C62" s="98">
        <v>5920.2923840093372</v>
      </c>
      <c r="D62" s="19">
        <f t="shared" si="2"/>
        <v>200038802.04213598</v>
      </c>
      <c r="E62" s="20">
        <f t="shared" si="0"/>
        <v>214953975.87861103</v>
      </c>
      <c r="F62" s="21">
        <v>33.56</v>
      </c>
      <c r="G62" s="22">
        <f t="shared" si="1"/>
        <v>1218000</v>
      </c>
      <c r="H62" s="23"/>
    </row>
    <row r="63" spans="2:8" x14ac:dyDescent="0.25">
      <c r="B63" s="98">
        <v>5920.2923840093372</v>
      </c>
      <c r="C63" s="98">
        <v>6331.0881820834547</v>
      </c>
      <c r="D63" s="19">
        <f t="shared" si="2"/>
        <v>214953975.87861103</v>
      </c>
      <c r="E63" s="20">
        <f t="shared" si="0"/>
        <v>229869149.71508607</v>
      </c>
      <c r="F63" s="21">
        <v>34.229999999999997</v>
      </c>
      <c r="G63" s="22">
        <f t="shared" si="1"/>
        <v>1243000</v>
      </c>
      <c r="H63" s="23"/>
    </row>
    <row r="64" spans="2:8" x14ac:dyDescent="0.25">
      <c r="B64" s="98">
        <v>6331.0881820834547</v>
      </c>
      <c r="C64" s="98">
        <v>6766.0484388678142</v>
      </c>
      <c r="D64" s="19">
        <f t="shared" si="2"/>
        <v>229869149.71508607</v>
      </c>
      <c r="E64" s="20">
        <f t="shared" si="0"/>
        <v>245661686.71841261</v>
      </c>
      <c r="F64" s="21">
        <v>34.72</v>
      </c>
      <c r="G64" s="22">
        <f t="shared" si="1"/>
        <v>1261000</v>
      </c>
      <c r="H64" s="23"/>
    </row>
    <row r="65" spans="2:8" x14ac:dyDescent="0.25">
      <c r="B65" s="98">
        <v>6766.0484388678142</v>
      </c>
      <c r="C65" s="98">
        <v>7176.8442369419317</v>
      </c>
      <c r="D65" s="19">
        <f t="shared" si="2"/>
        <v>245661686.71841261</v>
      </c>
      <c r="E65" s="20">
        <f t="shared" si="0"/>
        <v>260576860.55488765</v>
      </c>
      <c r="F65" s="21">
        <v>35.4</v>
      </c>
      <c r="G65" s="22">
        <f t="shared" si="1"/>
        <v>1285000</v>
      </c>
      <c r="H65" s="23"/>
    </row>
    <row r="66" spans="2:8" x14ac:dyDescent="0.25">
      <c r="B66" s="98">
        <v>7176.8442369419317</v>
      </c>
      <c r="C66" s="98">
        <v>7635.9689524365331</v>
      </c>
      <c r="D66" s="19">
        <f t="shared" si="2"/>
        <v>260576860.55488765</v>
      </c>
      <c r="E66" s="20">
        <f t="shared" si="0"/>
        <v>277246760.72506565</v>
      </c>
      <c r="F66" s="21">
        <v>35.979999999999997</v>
      </c>
      <c r="G66" s="22">
        <f t="shared" si="1"/>
        <v>1306000</v>
      </c>
      <c r="H66" s="23"/>
    </row>
    <row r="67" spans="2:8" x14ac:dyDescent="0.25">
      <c r="B67" s="98">
        <v>7635.9689524365331</v>
      </c>
      <c r="C67" s="98">
        <v>8022.6002918004087</v>
      </c>
      <c r="D67" s="20">
        <f t="shared" si="2"/>
        <v>277246760.72506565</v>
      </c>
      <c r="E67" s="20">
        <f t="shared" si="0"/>
        <v>291284571.39468926</v>
      </c>
      <c r="F67" s="21">
        <v>36.5</v>
      </c>
      <c r="G67" s="22">
        <f t="shared" si="1"/>
        <v>1325000</v>
      </c>
      <c r="H67" s="23"/>
    </row>
    <row r="68" spans="2:8" x14ac:dyDescent="0.25">
      <c r="B68" s="98">
        <v>8022.6002918004087</v>
      </c>
      <c r="C68" s="98">
        <v>8457.5605485847682</v>
      </c>
      <c r="D68" s="20">
        <f t="shared" si="2"/>
        <v>291284571.39468926</v>
      </c>
      <c r="E68" s="20">
        <f t="shared" si="0"/>
        <v>307077108.39801574</v>
      </c>
      <c r="F68" s="21">
        <v>37.26</v>
      </c>
      <c r="G68" s="22">
        <f t="shared" si="1"/>
        <v>1353000</v>
      </c>
      <c r="H68" s="29"/>
    </row>
    <row r="69" spans="2:8" x14ac:dyDescent="0.25">
      <c r="B69" s="99">
        <v>8457.5605485847682</v>
      </c>
      <c r="C69" s="99">
        <v>12662.176364166909</v>
      </c>
      <c r="D69" s="20">
        <f>E68</f>
        <v>307077108.39801574</v>
      </c>
      <c r="E69" s="20">
        <f>C69*$K$4</f>
        <v>459738299.43017215</v>
      </c>
      <c r="F69" s="25">
        <v>38.520000000000003</v>
      </c>
      <c r="G69" s="26">
        <f>ROUND($K$4*F69,-3)</f>
        <v>1399000</v>
      </c>
      <c r="H69" s="23"/>
    </row>
    <row r="70" spans="2:8" x14ac:dyDescent="0.25">
      <c r="B70" s="99">
        <v>12662.176364166909</v>
      </c>
      <c r="C70" s="99">
        <v>16915.121097169536</v>
      </c>
      <c r="D70" s="20">
        <f>E69</f>
        <v>459738299.43017215</v>
      </c>
      <c r="E70" s="20">
        <f t="shared" ref="E70:E97" si="3">C70*$K$4</f>
        <v>614154216.79603148</v>
      </c>
      <c r="F70" s="25">
        <v>40.119999999999997</v>
      </c>
      <c r="G70" s="22">
        <f t="shared" ref="G70:G98" si="4">ROUND($K$4*F70,-3)</f>
        <v>1457000</v>
      </c>
      <c r="H70" s="23"/>
    </row>
    <row r="71" spans="2:8" x14ac:dyDescent="0.25">
      <c r="B71" s="99">
        <v>16915.121097169536</v>
      </c>
      <c r="C71" s="99">
        <v>21143.901371461921</v>
      </c>
      <c r="D71" s="20">
        <f t="shared" ref="D71:D98" si="5">E70</f>
        <v>614154216.79603148</v>
      </c>
      <c r="E71" s="20">
        <f t="shared" si="3"/>
        <v>767692770.99503946</v>
      </c>
      <c r="F71" s="25">
        <v>41.41</v>
      </c>
      <c r="G71" s="22">
        <f t="shared" si="4"/>
        <v>1504000</v>
      </c>
      <c r="H71" s="23"/>
    </row>
    <row r="72" spans="2:8" x14ac:dyDescent="0.25">
      <c r="B72" s="103">
        <v>21143.901371461921</v>
      </c>
      <c r="C72" s="103">
        <v>25372.681645754303</v>
      </c>
      <c r="D72" s="19">
        <f t="shared" si="5"/>
        <v>767692770.99503946</v>
      </c>
      <c r="E72" s="20">
        <f t="shared" si="3"/>
        <v>921231325.19404721</v>
      </c>
      <c r="F72" s="25">
        <v>42.43</v>
      </c>
      <c r="G72" s="22">
        <f t="shared" si="4"/>
        <v>1541000</v>
      </c>
      <c r="H72" s="23"/>
    </row>
    <row r="73" spans="2:8" x14ac:dyDescent="0.25">
      <c r="B73" s="103">
        <v>25372.681645754303</v>
      </c>
      <c r="C73" s="103">
        <v>27160.85</v>
      </c>
      <c r="D73" s="19">
        <f t="shared" si="5"/>
        <v>921231325.19404721</v>
      </c>
      <c r="E73" s="20">
        <f t="shared" si="3"/>
        <v>986156141.79999995</v>
      </c>
      <c r="F73" s="25">
        <v>43.24</v>
      </c>
      <c r="G73" s="22">
        <f t="shared" si="4"/>
        <v>1570000</v>
      </c>
      <c r="H73" s="23"/>
    </row>
    <row r="74" spans="2:8" x14ac:dyDescent="0.25">
      <c r="B74" s="103">
        <v>27160.85</v>
      </c>
      <c r="C74" s="103">
        <v>33806.077735628831</v>
      </c>
      <c r="D74" s="19">
        <f t="shared" si="5"/>
        <v>986156141.79999995</v>
      </c>
      <c r="E74" s="20">
        <f t="shared" si="3"/>
        <v>1227431070.4252117</v>
      </c>
      <c r="F74" s="25">
        <v>43.95</v>
      </c>
      <c r="G74" s="22">
        <f t="shared" si="4"/>
        <v>1596000</v>
      </c>
      <c r="H74" s="23"/>
    </row>
    <row r="75" spans="2:8" x14ac:dyDescent="0.25">
      <c r="B75" s="103">
        <v>33806.077735628831</v>
      </c>
      <c r="C75" s="103">
        <v>38034.858009921212</v>
      </c>
      <c r="D75" s="19">
        <f t="shared" si="5"/>
        <v>1227431070.4252117</v>
      </c>
      <c r="E75" s="20">
        <f t="shared" si="3"/>
        <v>1380969624.6242194</v>
      </c>
      <c r="F75" s="25">
        <v>44.44</v>
      </c>
      <c r="G75" s="22">
        <f t="shared" si="4"/>
        <v>1614000</v>
      </c>
      <c r="H75" s="23"/>
    </row>
    <row r="76" spans="2:8" x14ac:dyDescent="0.25">
      <c r="B76" s="99">
        <v>38034.858009921212</v>
      </c>
      <c r="C76" s="99">
        <v>42239.473825503359</v>
      </c>
      <c r="D76" s="19">
        <f t="shared" si="5"/>
        <v>1380969624.6242194</v>
      </c>
      <c r="E76" s="20">
        <f t="shared" si="3"/>
        <v>1533630815.6563759</v>
      </c>
      <c r="F76" s="25">
        <v>44.94</v>
      </c>
      <c r="G76" s="22">
        <f t="shared" si="4"/>
        <v>1632000</v>
      </c>
      <c r="H76" s="23"/>
    </row>
    <row r="77" spans="2:8" x14ac:dyDescent="0.25">
      <c r="B77" s="99">
        <v>42239.473825503359</v>
      </c>
      <c r="C77" s="99">
        <v>50697.034374088122</v>
      </c>
      <c r="D77" s="19">
        <f t="shared" si="5"/>
        <v>1533630815.6563759</v>
      </c>
      <c r="E77" s="20">
        <f t="shared" si="3"/>
        <v>1840707924.0543916</v>
      </c>
      <c r="F77" s="25">
        <v>45.55</v>
      </c>
      <c r="G77" s="22">
        <f t="shared" si="4"/>
        <v>1654000</v>
      </c>
      <c r="H77" s="23"/>
    </row>
    <row r="78" spans="2:8" x14ac:dyDescent="0.25">
      <c r="B78" s="99">
        <v>50697.034374088122</v>
      </c>
      <c r="C78" s="99">
        <v>59154.594922672892</v>
      </c>
      <c r="D78" s="19">
        <f t="shared" si="5"/>
        <v>1840707924.0543916</v>
      </c>
      <c r="E78" s="20">
        <f t="shared" si="3"/>
        <v>2147785032.4524074</v>
      </c>
      <c r="F78" s="25">
        <v>46.22</v>
      </c>
      <c r="G78" s="22">
        <f t="shared" si="4"/>
        <v>1678000</v>
      </c>
      <c r="H78" s="23"/>
    </row>
    <row r="79" spans="2:8" x14ac:dyDescent="0.25">
      <c r="B79" s="99">
        <v>59154.594922672892</v>
      </c>
      <c r="C79" s="99">
        <v>67587.991012547413</v>
      </c>
      <c r="D79" s="19">
        <f t="shared" si="5"/>
        <v>2147785032.4524074</v>
      </c>
      <c r="E79" s="20">
        <f t="shared" si="3"/>
        <v>2453984777.6835713</v>
      </c>
      <c r="F79" s="25">
        <v>46.72</v>
      </c>
      <c r="G79" s="22">
        <f t="shared" si="4"/>
        <v>1696000</v>
      </c>
      <c r="H79" s="23"/>
    </row>
    <row r="80" spans="2:8" x14ac:dyDescent="0.25">
      <c r="B80" s="99">
        <v>67587.991012547413</v>
      </c>
      <c r="C80" s="99">
        <v>76045.55156113219</v>
      </c>
      <c r="D80" s="19">
        <f t="shared" si="5"/>
        <v>2453984777.6835713</v>
      </c>
      <c r="E80" s="20">
        <f t="shared" si="3"/>
        <v>2761061886.0815873</v>
      </c>
      <c r="F80" s="25">
        <v>47.07</v>
      </c>
      <c r="G80" s="22">
        <f t="shared" si="4"/>
        <v>1709000</v>
      </c>
      <c r="H80" s="23"/>
    </row>
    <row r="81" spans="2:8" x14ac:dyDescent="0.25">
      <c r="B81" s="103">
        <v>76045.55156113219</v>
      </c>
      <c r="C81" s="103">
        <v>84503.11</v>
      </c>
      <c r="D81" s="19">
        <f t="shared" si="5"/>
        <v>2761061886.0815873</v>
      </c>
      <c r="E81" s="20">
        <f t="shared" si="3"/>
        <v>3068138917.8800001</v>
      </c>
      <c r="F81" s="25">
        <v>47.56</v>
      </c>
      <c r="G81" s="22">
        <f t="shared" si="4"/>
        <v>1727000</v>
      </c>
      <c r="H81" s="23"/>
    </row>
    <row r="82" spans="2:8" x14ac:dyDescent="0.25">
      <c r="B82" s="103">
        <v>84503.11</v>
      </c>
      <c r="C82" s="103">
        <v>126742.58593522031</v>
      </c>
      <c r="D82" s="19">
        <f t="shared" si="5"/>
        <v>3068138917.8800001</v>
      </c>
      <c r="E82" s="20">
        <f t="shared" si="3"/>
        <v>4601769810.1359787</v>
      </c>
      <c r="F82" s="25">
        <v>48.41</v>
      </c>
      <c r="G82" s="22">
        <f t="shared" si="4"/>
        <v>1758000</v>
      </c>
      <c r="H82" s="23"/>
    </row>
    <row r="83" spans="2:8" x14ac:dyDescent="0.25">
      <c r="B83" s="99">
        <v>126742.58593522031</v>
      </c>
      <c r="C83" s="99">
        <v>168982.05976072367</v>
      </c>
      <c r="D83" s="19">
        <f t="shared" si="5"/>
        <v>4601769810.1359787</v>
      </c>
      <c r="E83" s="20">
        <f t="shared" si="3"/>
        <v>6135400625.7923546</v>
      </c>
      <c r="F83" s="25">
        <v>49.75</v>
      </c>
      <c r="G83" s="22">
        <f t="shared" si="4"/>
        <v>1806000</v>
      </c>
      <c r="H83" s="23"/>
    </row>
    <row r="84" spans="2:8" x14ac:dyDescent="0.25">
      <c r="B84" s="99">
        <v>168982.05976072367</v>
      </c>
      <c r="C84" s="99">
        <v>211221.53358622701</v>
      </c>
      <c r="D84" s="19">
        <f t="shared" si="5"/>
        <v>6135400625.7923546</v>
      </c>
      <c r="E84" s="20">
        <f t="shared" si="3"/>
        <v>7669031441.4487305</v>
      </c>
      <c r="F84" s="25">
        <v>51.44</v>
      </c>
      <c r="G84" s="22">
        <f t="shared" si="4"/>
        <v>1868000</v>
      </c>
      <c r="H84" s="23"/>
    </row>
    <row r="85" spans="2:8" x14ac:dyDescent="0.25">
      <c r="B85" s="99">
        <v>211221.53358622701</v>
      </c>
      <c r="C85" s="99">
        <v>253485.17187044062</v>
      </c>
      <c r="D85" s="19">
        <f t="shared" si="5"/>
        <v>7669031441.4487305</v>
      </c>
      <c r="E85" s="20">
        <f t="shared" si="3"/>
        <v>9203539620.2719574</v>
      </c>
      <c r="F85" s="25">
        <v>52.9</v>
      </c>
      <c r="G85" s="22">
        <f t="shared" si="4"/>
        <v>1921000</v>
      </c>
      <c r="H85" s="23"/>
    </row>
    <row r="86" spans="2:8" x14ac:dyDescent="0.25">
      <c r="B86" s="99">
        <v>253485.17187044062</v>
      </c>
      <c r="C86" s="99">
        <v>295724.64569594397</v>
      </c>
      <c r="D86" s="19">
        <f t="shared" si="5"/>
        <v>9203539620.2719574</v>
      </c>
      <c r="E86" s="20">
        <f t="shared" si="3"/>
        <v>10737170435.928333</v>
      </c>
      <c r="F86" s="25">
        <v>53.4</v>
      </c>
      <c r="G86" s="22">
        <f t="shared" si="4"/>
        <v>1939000</v>
      </c>
      <c r="H86" s="23"/>
    </row>
    <row r="87" spans="2:8" x14ac:dyDescent="0.25">
      <c r="B87" s="99">
        <v>295724.64569594397</v>
      </c>
      <c r="C87" s="99">
        <v>337964.11952144734</v>
      </c>
      <c r="D87" s="19">
        <f t="shared" si="5"/>
        <v>10737170435.928333</v>
      </c>
      <c r="E87" s="20">
        <f t="shared" si="3"/>
        <v>12270801251.584709</v>
      </c>
      <c r="F87" s="25">
        <v>54.07</v>
      </c>
      <c r="G87" s="22">
        <f t="shared" si="4"/>
        <v>1963000</v>
      </c>
      <c r="H87" s="23"/>
    </row>
    <row r="88" spans="2:8" x14ac:dyDescent="0.25">
      <c r="B88" s="99">
        <v>337964.11952144734</v>
      </c>
      <c r="C88" s="99">
        <v>380203.59334695071</v>
      </c>
      <c r="D88" s="19">
        <f t="shared" si="5"/>
        <v>12270801251.584709</v>
      </c>
      <c r="E88" s="20">
        <f t="shared" si="3"/>
        <v>13804432067.241087</v>
      </c>
      <c r="F88" s="25">
        <v>54.83</v>
      </c>
      <c r="G88" s="22">
        <f t="shared" si="4"/>
        <v>1991000</v>
      </c>
      <c r="H88" s="23"/>
    </row>
    <row r="89" spans="2:8" x14ac:dyDescent="0.25">
      <c r="B89" s="99">
        <v>380203.59334695071</v>
      </c>
      <c r="C89" s="99">
        <v>422467.23163116426</v>
      </c>
      <c r="D89" s="19">
        <f t="shared" si="5"/>
        <v>13804432067.241087</v>
      </c>
      <c r="E89" s="20">
        <f t="shared" si="3"/>
        <v>15338940246.064312</v>
      </c>
      <c r="F89" s="25">
        <v>55.94</v>
      </c>
      <c r="G89" s="22">
        <f t="shared" si="4"/>
        <v>2031000</v>
      </c>
      <c r="H89" s="23"/>
    </row>
    <row r="90" spans="2:8" x14ac:dyDescent="0.25">
      <c r="B90" s="99">
        <v>422467.23163116426</v>
      </c>
      <c r="C90" s="99">
        <v>844910.29880361829</v>
      </c>
      <c r="D90" s="19">
        <f t="shared" si="5"/>
        <v>15338940246.064312</v>
      </c>
      <c r="E90" s="20">
        <f t="shared" si="3"/>
        <v>30677003128.961773</v>
      </c>
      <c r="F90" s="25">
        <v>58.97</v>
      </c>
      <c r="G90" s="22">
        <f t="shared" si="4"/>
        <v>2141000</v>
      </c>
      <c r="H90" s="23"/>
    </row>
    <row r="91" spans="2:8" x14ac:dyDescent="0.25">
      <c r="B91" s="99">
        <v>844910.29880361829</v>
      </c>
      <c r="C91" s="99">
        <v>1689820.5976072366</v>
      </c>
      <c r="D91" s="19">
        <f t="shared" si="5"/>
        <v>30677003128.961773</v>
      </c>
      <c r="E91" s="20">
        <f t="shared" si="3"/>
        <v>61354006257.923546</v>
      </c>
      <c r="F91" s="25">
        <v>59.24</v>
      </c>
      <c r="G91" s="22">
        <f t="shared" si="4"/>
        <v>2151000</v>
      </c>
      <c r="H91" s="23"/>
    </row>
    <row r="92" spans="2:8" x14ac:dyDescent="0.25">
      <c r="B92" s="99">
        <v>1689820.5976072366</v>
      </c>
      <c r="C92" s="99">
        <v>2534730.896410855</v>
      </c>
      <c r="D92" s="19">
        <f t="shared" si="5"/>
        <v>61354006257.923546</v>
      </c>
      <c r="E92" s="20">
        <f t="shared" si="3"/>
        <v>92031009386.88533</v>
      </c>
      <c r="F92" s="25">
        <v>59.47</v>
      </c>
      <c r="G92" s="22">
        <f t="shared" si="4"/>
        <v>2159000</v>
      </c>
      <c r="H92" s="23"/>
    </row>
    <row r="93" spans="2:8" x14ac:dyDescent="0.25">
      <c r="B93" s="99">
        <v>2534730.896410855</v>
      </c>
      <c r="C93" s="99">
        <v>3379641.1952144732</v>
      </c>
      <c r="D93" s="19">
        <f t="shared" si="5"/>
        <v>92031009386.88533</v>
      </c>
      <c r="E93" s="20">
        <f t="shared" si="3"/>
        <v>122708012515.84709</v>
      </c>
      <c r="F93" s="25">
        <v>59.64</v>
      </c>
      <c r="G93" s="22">
        <f t="shared" si="4"/>
        <v>2165000</v>
      </c>
      <c r="H93" s="23"/>
    </row>
    <row r="94" spans="2:8" x14ac:dyDescent="0.25">
      <c r="B94" s="99">
        <v>3379641.1952144732</v>
      </c>
      <c r="C94" s="99">
        <v>4224551.4940180918</v>
      </c>
      <c r="D94" s="19">
        <f t="shared" si="5"/>
        <v>122708012515.84709</v>
      </c>
      <c r="E94" s="20">
        <f t="shared" si="3"/>
        <v>153385015644.80887</v>
      </c>
      <c r="F94" s="25">
        <v>59.82</v>
      </c>
      <c r="G94" s="22">
        <f t="shared" si="4"/>
        <v>2172000</v>
      </c>
      <c r="H94" s="23"/>
    </row>
    <row r="95" spans="2:8" x14ac:dyDescent="0.25">
      <c r="B95" s="99">
        <v>4224551.4940180918</v>
      </c>
      <c r="C95" s="99">
        <v>8449102.9880361836</v>
      </c>
      <c r="D95" s="19">
        <f t="shared" si="5"/>
        <v>153385015644.80887</v>
      </c>
      <c r="E95" s="20">
        <f t="shared" si="3"/>
        <v>306770031289.61774</v>
      </c>
      <c r="F95" s="25">
        <v>59.99</v>
      </c>
      <c r="G95" s="22">
        <f t="shared" si="4"/>
        <v>2178000</v>
      </c>
      <c r="H95" s="23"/>
    </row>
    <row r="96" spans="2:8" x14ac:dyDescent="0.25">
      <c r="B96" s="99">
        <v>8449102.9880361836</v>
      </c>
      <c r="C96" s="99">
        <v>16898205.976072367</v>
      </c>
      <c r="D96" s="19">
        <f t="shared" si="5"/>
        <v>306770031289.61774</v>
      </c>
      <c r="E96" s="20">
        <f t="shared" si="3"/>
        <v>613540062579.23547</v>
      </c>
      <c r="F96" s="25">
        <v>60.67</v>
      </c>
      <c r="G96" s="22">
        <f t="shared" si="4"/>
        <v>2203000</v>
      </c>
      <c r="H96" s="23"/>
    </row>
    <row r="97" spans="2:8" x14ac:dyDescent="0.25">
      <c r="B97" s="99">
        <v>16898205.976072367</v>
      </c>
      <c r="C97" s="99">
        <v>21122757.470090456</v>
      </c>
      <c r="D97" s="19">
        <f t="shared" si="5"/>
        <v>613540062579.23547</v>
      </c>
      <c r="E97" s="20">
        <f t="shared" si="3"/>
        <v>766925078224.04431</v>
      </c>
      <c r="F97" s="25">
        <v>62.1</v>
      </c>
      <c r="G97" s="22">
        <f t="shared" si="4"/>
        <v>2255000</v>
      </c>
      <c r="H97" s="23"/>
    </row>
    <row r="98" spans="2:8" x14ac:dyDescent="0.25">
      <c r="B98" s="99">
        <v>21122757.470090456</v>
      </c>
      <c r="C98" s="99" t="s">
        <v>4</v>
      </c>
      <c r="D98" s="19">
        <f t="shared" si="5"/>
        <v>766925078224.04431</v>
      </c>
      <c r="E98" s="27" t="s">
        <v>4</v>
      </c>
      <c r="F98" s="25">
        <v>62.77</v>
      </c>
      <c r="G98" s="28">
        <f t="shared" si="4"/>
        <v>2279000</v>
      </c>
      <c r="H98" s="29"/>
    </row>
    <row r="99" spans="2:8" ht="18" x14ac:dyDescent="0.25">
      <c r="B99" s="157"/>
      <c r="C99" s="158"/>
      <c r="D99" s="158"/>
      <c r="E99" s="158"/>
      <c r="F99" s="158"/>
      <c r="G99" s="158"/>
      <c r="H99" s="159"/>
    </row>
    <row r="100" spans="2:8" ht="21" customHeight="1" x14ac:dyDescent="0.25">
      <c r="B100" s="160" t="s">
        <v>34</v>
      </c>
      <c r="C100" s="161"/>
      <c r="D100" s="161"/>
      <c r="E100" s="161"/>
      <c r="F100" s="161"/>
      <c r="G100" s="161"/>
      <c r="H100" s="162"/>
    </row>
    <row r="101" spans="2:8" ht="21" customHeight="1" x14ac:dyDescent="0.25">
      <c r="B101" s="160"/>
      <c r="C101" s="161"/>
      <c r="D101" s="161"/>
      <c r="E101" s="161"/>
      <c r="F101" s="161"/>
      <c r="G101" s="161"/>
      <c r="H101" s="162"/>
    </row>
    <row r="102" spans="2:8" x14ac:dyDescent="0.25">
      <c r="B102" s="150" t="s">
        <v>29</v>
      </c>
      <c r="C102" s="140"/>
      <c r="D102" s="140"/>
      <c r="E102" s="140"/>
      <c r="F102" s="140"/>
      <c r="G102" s="140"/>
      <c r="H102" s="34"/>
    </row>
    <row r="103" spans="2:8" x14ac:dyDescent="0.25">
      <c r="B103" s="139"/>
      <c r="C103" s="140"/>
      <c r="D103" s="140"/>
      <c r="E103" s="140"/>
      <c r="F103" s="140"/>
      <c r="G103" s="140"/>
      <c r="H103" s="34"/>
    </row>
    <row r="104" spans="2:8" ht="31.5" customHeight="1" x14ac:dyDescent="0.25">
      <c r="B104" s="139"/>
      <c r="C104" s="140"/>
      <c r="D104" s="140"/>
      <c r="E104" s="140"/>
      <c r="F104" s="140"/>
      <c r="G104" s="140"/>
      <c r="H104" s="34"/>
    </row>
    <row r="105" spans="2:8" x14ac:dyDescent="0.25">
      <c r="B105" s="139"/>
      <c r="C105" s="140"/>
      <c r="D105" s="140"/>
      <c r="E105" s="140"/>
      <c r="F105" s="140"/>
      <c r="G105" s="140"/>
      <c r="H105" s="34"/>
    </row>
    <row r="106" spans="2:8" x14ac:dyDescent="0.25">
      <c r="B106" s="139"/>
      <c r="C106" s="140"/>
      <c r="D106" s="140"/>
      <c r="E106" s="140"/>
      <c r="F106" s="140"/>
      <c r="G106" s="140"/>
      <c r="H106" s="34"/>
    </row>
    <row r="107" spans="2:8" ht="8.25" customHeight="1" x14ac:dyDescent="0.25">
      <c r="B107" s="6"/>
      <c r="C107" s="7"/>
      <c r="D107" s="7"/>
      <c r="E107" s="7"/>
      <c r="F107" s="32"/>
      <c r="G107" s="7"/>
      <c r="H107" s="34"/>
    </row>
    <row r="108" spans="2:8" x14ac:dyDescent="0.25">
      <c r="B108" s="152" t="s">
        <v>0</v>
      </c>
      <c r="C108" s="152"/>
      <c r="D108" s="152" t="s">
        <v>0</v>
      </c>
      <c r="E108" s="152"/>
      <c r="F108" s="35" t="s">
        <v>1</v>
      </c>
      <c r="G108" s="35" t="s">
        <v>1</v>
      </c>
      <c r="H108" s="33"/>
    </row>
    <row r="109" spans="2:8" x14ac:dyDescent="0.25">
      <c r="B109" s="152" t="s">
        <v>40</v>
      </c>
      <c r="C109" s="152"/>
      <c r="D109" s="152" t="s">
        <v>5</v>
      </c>
      <c r="E109" s="152"/>
      <c r="F109" s="35" t="s">
        <v>40</v>
      </c>
      <c r="G109" s="35" t="s">
        <v>3</v>
      </c>
      <c r="H109" s="33"/>
    </row>
    <row r="110" spans="2:8" x14ac:dyDescent="0.25">
      <c r="B110" s="16" t="s">
        <v>17</v>
      </c>
      <c r="C110" s="16" t="s">
        <v>18</v>
      </c>
      <c r="D110" s="16" t="s">
        <v>17</v>
      </c>
      <c r="E110" s="16" t="s">
        <v>18</v>
      </c>
      <c r="F110" s="35"/>
      <c r="G110" s="35"/>
      <c r="H110" s="33"/>
    </row>
    <row r="111" spans="2:8" x14ac:dyDescent="0.25">
      <c r="B111" s="91">
        <v>0</v>
      </c>
      <c r="C111" s="91">
        <v>72.493376130726588</v>
      </c>
      <c r="D111" s="37">
        <v>0</v>
      </c>
      <c r="E111" s="37">
        <f>C111*$K$4</f>
        <v>2632089.500554421</v>
      </c>
      <c r="F111" s="38">
        <v>1.25</v>
      </c>
      <c r="G111" s="39">
        <f>ROUND($K$4*F111,-3)</f>
        <v>45000</v>
      </c>
      <c r="H111" s="23"/>
    </row>
    <row r="112" spans="2:8" x14ac:dyDescent="0.25">
      <c r="B112" s="91">
        <v>72.593376130726583</v>
      </c>
      <c r="C112" s="91">
        <v>410.79579807411733</v>
      </c>
      <c r="D112" s="37">
        <f>E111</f>
        <v>2632089.500554421</v>
      </c>
      <c r="E112" s="37">
        <f>C112*$K$4</f>
        <v>14915173.836475052</v>
      </c>
      <c r="F112" s="38">
        <v>2.71</v>
      </c>
      <c r="G112" s="39">
        <f t="shared" ref="G112:G113" si="6">ROUND($K$4*F112,-3)</f>
        <v>98000</v>
      </c>
      <c r="H112" s="23"/>
    </row>
    <row r="113" spans="2:8" x14ac:dyDescent="0.25">
      <c r="B113" s="91">
        <v>410.89579807411735</v>
      </c>
      <c r="C113" s="36" t="s">
        <v>4</v>
      </c>
      <c r="D113" s="37">
        <f>E112</f>
        <v>14915173.836475052</v>
      </c>
      <c r="E113" s="40" t="s">
        <v>4</v>
      </c>
      <c r="F113" s="38">
        <v>4.0599999999999996</v>
      </c>
      <c r="G113" s="39">
        <f t="shared" si="6"/>
        <v>147000</v>
      </c>
      <c r="H113" s="23"/>
    </row>
    <row r="114" spans="2:8" ht="9" customHeight="1" x14ac:dyDescent="0.25">
      <c r="B114" s="6"/>
      <c r="C114" s="7"/>
      <c r="D114" s="7"/>
      <c r="E114" s="7"/>
      <c r="F114" s="7"/>
      <c r="G114" s="7"/>
      <c r="H114" s="34"/>
    </row>
    <row r="115" spans="2:8" x14ac:dyDescent="0.25">
      <c r="B115" s="150" t="s">
        <v>30</v>
      </c>
      <c r="C115" s="151"/>
      <c r="D115" s="151"/>
      <c r="E115" s="151"/>
      <c r="F115" s="151"/>
      <c r="G115" s="151"/>
      <c r="H115" s="34"/>
    </row>
    <row r="116" spans="2:8" x14ac:dyDescent="0.25">
      <c r="B116" s="150"/>
      <c r="C116" s="151"/>
      <c r="D116" s="151"/>
      <c r="E116" s="151"/>
      <c r="F116" s="151"/>
      <c r="G116" s="151"/>
      <c r="H116" s="34"/>
    </row>
    <row r="117" spans="2:8" ht="9.75" customHeight="1" x14ac:dyDescent="0.25">
      <c r="B117" s="6"/>
      <c r="C117" s="7"/>
      <c r="D117" s="7"/>
      <c r="E117" s="7"/>
      <c r="F117" s="7"/>
      <c r="G117" s="7"/>
      <c r="H117" s="34"/>
    </row>
    <row r="118" spans="2:8" x14ac:dyDescent="0.25">
      <c r="B118" s="152" t="s">
        <v>0</v>
      </c>
      <c r="C118" s="152"/>
      <c r="D118" s="152" t="s">
        <v>0</v>
      </c>
      <c r="E118" s="152"/>
      <c r="F118" s="35" t="s">
        <v>1</v>
      </c>
      <c r="G118" s="35" t="s">
        <v>1</v>
      </c>
      <c r="H118" s="33"/>
    </row>
    <row r="119" spans="2:8" x14ac:dyDescent="0.25">
      <c r="B119" s="152" t="s">
        <v>40</v>
      </c>
      <c r="C119" s="152"/>
      <c r="D119" s="152" t="s">
        <v>5</v>
      </c>
      <c r="E119" s="152"/>
      <c r="F119" s="35" t="s">
        <v>40</v>
      </c>
      <c r="G119" s="35" t="s">
        <v>3</v>
      </c>
      <c r="H119" s="33"/>
    </row>
    <row r="120" spans="2:8" x14ac:dyDescent="0.25">
      <c r="B120" s="16" t="s">
        <v>17</v>
      </c>
      <c r="C120" s="16" t="s">
        <v>18</v>
      </c>
      <c r="D120" s="16" t="s">
        <v>17</v>
      </c>
      <c r="E120" s="16" t="s">
        <v>18</v>
      </c>
      <c r="F120" s="35"/>
      <c r="G120" s="35"/>
      <c r="H120" s="33"/>
    </row>
    <row r="121" spans="2:8" x14ac:dyDescent="0.25">
      <c r="B121" s="91">
        <v>0</v>
      </c>
      <c r="C121" s="91">
        <v>72.493376130726588</v>
      </c>
      <c r="D121" s="37">
        <v>0</v>
      </c>
      <c r="E121" s="37">
        <f>C121*$K$4</f>
        <v>2632089.500554421</v>
      </c>
      <c r="F121" s="38">
        <v>2.71</v>
      </c>
      <c r="G121" s="39">
        <f>ROUND($K$4*F121,-3)</f>
        <v>98000</v>
      </c>
      <c r="H121" s="34"/>
    </row>
    <row r="122" spans="2:8" x14ac:dyDescent="0.25">
      <c r="B122" s="91">
        <v>72.593376130726583</v>
      </c>
      <c r="C122" s="91">
        <v>410.79579807411733</v>
      </c>
      <c r="D122" s="41">
        <f>E121</f>
        <v>2632089.500554421</v>
      </c>
      <c r="E122" s="37">
        <f>C122*$K$4</f>
        <v>14915173.836475052</v>
      </c>
      <c r="F122" s="42">
        <v>4.0599999999999996</v>
      </c>
      <c r="G122" s="39">
        <f t="shared" ref="G122:G123" si="7">ROUND($K$4*F122,-3)</f>
        <v>147000</v>
      </c>
      <c r="H122" s="34"/>
    </row>
    <row r="123" spans="2:8" x14ac:dyDescent="0.25">
      <c r="B123" s="91">
        <v>410.89579807411735</v>
      </c>
      <c r="C123" s="36" t="s">
        <v>4</v>
      </c>
      <c r="D123" s="37">
        <f>E122</f>
        <v>14915173.836475052</v>
      </c>
      <c r="E123" s="40" t="s">
        <v>4</v>
      </c>
      <c r="F123" s="38">
        <v>5.4</v>
      </c>
      <c r="G123" s="39">
        <f t="shared" si="7"/>
        <v>196000</v>
      </c>
      <c r="H123" s="34"/>
    </row>
    <row r="124" spans="2:8" ht="7.5" customHeight="1" x14ac:dyDescent="0.25">
      <c r="B124" s="43"/>
      <c r="C124" s="44"/>
      <c r="D124" s="45"/>
      <c r="E124" s="46"/>
      <c r="F124" s="47"/>
      <c r="G124" s="30"/>
      <c r="H124" s="34"/>
    </row>
    <row r="125" spans="2:8" ht="18" x14ac:dyDescent="0.25">
      <c r="B125" s="141" t="s">
        <v>6</v>
      </c>
      <c r="C125" s="142"/>
      <c r="D125" s="142"/>
      <c r="E125" s="142"/>
      <c r="F125" s="142"/>
      <c r="G125" s="142"/>
      <c r="H125" s="143"/>
    </row>
    <row r="126" spans="2:8" ht="15.75" customHeight="1" x14ac:dyDescent="0.25">
      <c r="B126" s="135" t="s">
        <v>31</v>
      </c>
      <c r="C126" s="136"/>
      <c r="D126" s="136"/>
      <c r="E126" s="136"/>
      <c r="F126" s="136"/>
      <c r="G126" s="136"/>
      <c r="H126" s="34"/>
    </row>
    <row r="127" spans="2:8" x14ac:dyDescent="0.25">
      <c r="B127" s="135"/>
      <c r="C127" s="136"/>
      <c r="D127" s="136"/>
      <c r="E127" s="136"/>
      <c r="F127" s="136"/>
      <c r="G127" s="136"/>
      <c r="H127" s="34"/>
    </row>
    <row r="128" spans="2:8" x14ac:dyDescent="0.25">
      <c r="B128" s="6"/>
      <c r="C128" s="7"/>
      <c r="D128" s="7"/>
      <c r="E128" s="7"/>
      <c r="F128" s="35" t="s">
        <v>44</v>
      </c>
      <c r="G128" s="35" t="s">
        <v>7</v>
      </c>
      <c r="H128" s="33"/>
    </row>
    <row r="129" spans="2:29" x14ac:dyDescent="0.25">
      <c r="B129" s="48" t="s">
        <v>8</v>
      </c>
      <c r="C129" s="49"/>
      <c r="D129" s="49"/>
      <c r="E129" s="50"/>
      <c r="F129" s="38">
        <v>0.34</v>
      </c>
      <c r="G129" s="39">
        <f>ROUND($K$4*F129,-2)</f>
        <v>12300</v>
      </c>
      <c r="H129" s="34"/>
    </row>
    <row r="130" spans="2:29" x14ac:dyDescent="0.25">
      <c r="B130" s="48" t="s">
        <v>25</v>
      </c>
      <c r="C130" s="49"/>
      <c r="D130" s="49"/>
      <c r="E130" s="50"/>
      <c r="F130" s="38">
        <v>0.34</v>
      </c>
      <c r="G130" s="39">
        <f t="shared" ref="G130:G131" si="8">ROUND($K$4*F130,-2)</f>
        <v>12300</v>
      </c>
      <c r="H130" s="34"/>
    </row>
    <row r="131" spans="2:29" x14ac:dyDescent="0.25">
      <c r="B131" s="48" t="s">
        <v>9</v>
      </c>
      <c r="C131" s="48"/>
      <c r="D131" s="49"/>
      <c r="E131" s="50"/>
      <c r="F131" s="38">
        <v>0.34</v>
      </c>
      <c r="G131" s="39">
        <f t="shared" si="8"/>
        <v>12300</v>
      </c>
      <c r="H131" s="23"/>
    </row>
    <row r="132" spans="2:29" ht="9.75" customHeight="1" x14ac:dyDescent="0.25">
      <c r="B132" s="31"/>
      <c r="C132" s="32"/>
      <c r="D132" s="32"/>
      <c r="E132" s="32"/>
      <c r="F132" s="32"/>
      <c r="G132" s="32"/>
      <c r="H132" s="33"/>
    </row>
    <row r="133" spans="2:29" ht="19.5" customHeight="1" x14ac:dyDescent="0.25">
      <c r="B133" s="141" t="s">
        <v>10</v>
      </c>
      <c r="C133" s="142"/>
      <c r="D133" s="142"/>
      <c r="E133" s="142"/>
      <c r="F133" s="142"/>
      <c r="G133" s="142"/>
      <c r="H133" s="143"/>
    </row>
    <row r="134" spans="2:29" ht="18" customHeight="1" x14ac:dyDescent="0.25">
      <c r="B134" s="137" t="s">
        <v>50</v>
      </c>
      <c r="C134" s="138"/>
      <c r="D134" s="138"/>
      <c r="E134" s="138"/>
      <c r="F134" s="138"/>
      <c r="G134" s="138"/>
      <c r="H134" s="63"/>
    </row>
    <row r="135" spans="2:29" ht="18" customHeight="1" x14ac:dyDescent="0.25">
      <c r="B135" s="137"/>
      <c r="C135" s="138"/>
      <c r="D135" s="138"/>
      <c r="E135" s="138"/>
      <c r="F135" s="138"/>
      <c r="G135" s="138"/>
      <c r="H135" s="63"/>
      <c r="M135" s="105"/>
      <c r="N135" s="105"/>
    </row>
    <row r="136" spans="2:29" ht="18" customHeight="1" x14ac:dyDescent="0.25">
      <c r="B136" s="137"/>
      <c r="C136" s="138"/>
      <c r="D136" s="138"/>
      <c r="E136" s="138"/>
      <c r="F136" s="138"/>
      <c r="G136" s="138"/>
      <c r="H136" s="51"/>
      <c r="M136" s="105"/>
      <c r="N136" s="105"/>
    </row>
    <row r="137" spans="2:29" ht="18" customHeight="1" x14ac:dyDescent="0.25">
      <c r="B137" s="137"/>
      <c r="C137" s="138"/>
      <c r="D137" s="138"/>
      <c r="E137" s="138"/>
      <c r="F137" s="138"/>
      <c r="G137" s="138"/>
      <c r="H137" s="51"/>
      <c r="K137" s="84"/>
      <c r="L137" s="83"/>
      <c r="M137" s="106"/>
      <c r="N137" s="105"/>
    </row>
    <row r="138" spans="2:29" ht="18" customHeight="1" x14ac:dyDescent="0.25">
      <c r="B138" s="137"/>
      <c r="C138" s="138"/>
      <c r="D138" s="138"/>
      <c r="E138" s="138"/>
      <c r="F138" s="138"/>
      <c r="G138" s="138"/>
      <c r="H138" s="51"/>
      <c r="K138" s="85"/>
      <c r="L138" s="83"/>
      <c r="M138" s="107"/>
      <c r="N138" s="105"/>
    </row>
    <row r="139" spans="2:29" s="52" customFormat="1" ht="18" customHeight="1" x14ac:dyDescent="0.25">
      <c r="B139" s="137"/>
      <c r="C139" s="138"/>
      <c r="D139" s="138"/>
      <c r="E139" s="138"/>
      <c r="F139" s="138"/>
      <c r="G139" s="138"/>
      <c r="H139" s="63"/>
      <c r="I139" s="1"/>
      <c r="J139" s="1"/>
      <c r="K139" s="84"/>
      <c r="L139" s="83"/>
      <c r="M139" s="106"/>
      <c r="N139" s="105"/>
      <c r="O139" s="1"/>
      <c r="P139" s="1"/>
      <c r="Q139" s="1"/>
      <c r="R139" s="1"/>
      <c r="S139" s="1"/>
      <c r="T139" s="1"/>
      <c r="U139" s="1"/>
      <c r="V139" s="1"/>
      <c r="W139" s="1"/>
      <c r="X139" s="1"/>
      <c r="Y139" s="1"/>
      <c r="Z139" s="1"/>
      <c r="AA139" s="1"/>
      <c r="AB139" s="1"/>
      <c r="AC139" s="1"/>
    </row>
    <row r="140" spans="2:29" s="52" customFormat="1" ht="18" customHeight="1" x14ac:dyDescent="0.25">
      <c r="B140" s="137"/>
      <c r="C140" s="138"/>
      <c r="D140" s="138"/>
      <c r="E140" s="138"/>
      <c r="F140" s="138"/>
      <c r="G140" s="138"/>
      <c r="H140" s="53"/>
      <c r="I140" s="1"/>
      <c r="J140" s="1"/>
      <c r="K140" s="1"/>
      <c r="L140" s="1"/>
      <c r="M140" s="105"/>
      <c r="N140" s="105"/>
      <c r="O140" s="1"/>
      <c r="P140" s="1"/>
      <c r="Q140" s="1"/>
      <c r="R140" s="1"/>
      <c r="S140" s="1"/>
      <c r="T140" s="1"/>
      <c r="U140" s="1"/>
      <c r="V140" s="1"/>
      <c r="W140" s="1"/>
      <c r="X140" s="1"/>
      <c r="Y140" s="1"/>
      <c r="Z140" s="1"/>
      <c r="AA140" s="1"/>
      <c r="AB140" s="1"/>
      <c r="AC140" s="1"/>
    </row>
    <row r="141" spans="2:29" s="52" customFormat="1" ht="18" customHeight="1" x14ac:dyDescent="0.25">
      <c r="B141" s="137"/>
      <c r="C141" s="138"/>
      <c r="D141" s="138"/>
      <c r="E141" s="138"/>
      <c r="F141" s="138"/>
      <c r="G141" s="138"/>
      <c r="H141" s="53"/>
      <c r="I141" s="1"/>
      <c r="J141" s="1"/>
      <c r="K141" s="1"/>
      <c r="L141" s="1"/>
      <c r="M141" s="1"/>
      <c r="N141" s="1"/>
      <c r="O141" s="1"/>
      <c r="P141" s="1"/>
      <c r="Q141" s="1"/>
      <c r="R141" s="1"/>
      <c r="S141" s="1"/>
      <c r="T141" s="1"/>
      <c r="U141" s="1"/>
      <c r="V141" s="1"/>
      <c r="W141" s="1"/>
      <c r="X141" s="1"/>
      <c r="Y141" s="1"/>
      <c r="Z141" s="1"/>
      <c r="AA141" s="1"/>
      <c r="AB141" s="1"/>
      <c r="AC141" s="1"/>
    </row>
    <row r="142" spans="2:29" ht="18" x14ac:dyDescent="0.25">
      <c r="B142" s="141" t="s">
        <v>11</v>
      </c>
      <c r="C142" s="142"/>
      <c r="D142" s="142"/>
      <c r="E142" s="142"/>
      <c r="F142" s="142"/>
      <c r="G142" s="142"/>
      <c r="H142" s="143"/>
    </row>
    <row r="143" spans="2:29" x14ac:dyDescent="0.25">
      <c r="B143" s="139" t="s">
        <v>32</v>
      </c>
      <c r="C143" s="140"/>
      <c r="D143" s="140"/>
      <c r="E143" s="140"/>
      <c r="F143" s="140"/>
      <c r="G143" s="140"/>
      <c r="H143" s="34"/>
    </row>
    <row r="144" spans="2:29" x14ac:dyDescent="0.25">
      <c r="B144" s="139"/>
      <c r="C144" s="140"/>
      <c r="D144" s="140"/>
      <c r="E144" s="140"/>
      <c r="F144" s="140"/>
      <c r="G144" s="140"/>
      <c r="H144" s="34"/>
    </row>
    <row r="145" spans="2:9" x14ac:dyDescent="0.25">
      <c r="B145" s="6"/>
      <c r="C145" s="7"/>
      <c r="D145" s="7"/>
      <c r="E145" s="7"/>
      <c r="F145" s="7"/>
      <c r="G145" s="7"/>
      <c r="H145" s="34"/>
    </row>
    <row r="146" spans="2:9" x14ac:dyDescent="0.25">
      <c r="B146" s="6"/>
      <c r="C146" s="7"/>
      <c r="D146" s="7"/>
      <c r="E146" s="7"/>
      <c r="F146" s="35" t="s">
        <v>44</v>
      </c>
      <c r="G146" s="35" t="s">
        <v>7</v>
      </c>
      <c r="H146" s="33"/>
    </row>
    <row r="147" spans="2:9" x14ac:dyDescent="0.25">
      <c r="B147" s="48" t="s">
        <v>12</v>
      </c>
      <c r="C147" s="49"/>
      <c r="D147" s="49"/>
      <c r="E147" s="50"/>
      <c r="F147" s="38">
        <v>8.462211847096586E-2</v>
      </c>
      <c r="G147" s="39">
        <f>ROUND($K$4*F147,-2)</f>
        <v>3100</v>
      </c>
      <c r="H147" s="23"/>
      <c r="I147" s="110"/>
    </row>
    <row r="148" spans="2:9" x14ac:dyDescent="0.25">
      <c r="B148" s="54" t="s">
        <v>26</v>
      </c>
      <c r="C148" s="55"/>
      <c r="D148" s="55"/>
      <c r="E148" s="56"/>
      <c r="F148" s="38">
        <v>0.17</v>
      </c>
      <c r="G148" s="39">
        <f t="shared" ref="G148:G149" si="9">ROUND($K$4*F148,-2)</f>
        <v>6200</v>
      </c>
      <c r="H148" s="57"/>
    </row>
    <row r="149" spans="2:9" x14ac:dyDescent="0.25">
      <c r="B149" s="48" t="s">
        <v>13</v>
      </c>
      <c r="C149" s="49"/>
      <c r="D149" s="49"/>
      <c r="E149" s="50"/>
      <c r="F149" s="38">
        <v>0.17</v>
      </c>
      <c r="G149" s="39">
        <f t="shared" si="9"/>
        <v>6200</v>
      </c>
      <c r="H149" s="23"/>
    </row>
    <row r="150" spans="2:9" ht="5.25" customHeight="1" x14ac:dyDescent="0.25">
      <c r="B150" s="58"/>
      <c r="C150" s="7"/>
      <c r="D150" s="7"/>
      <c r="E150" s="7"/>
      <c r="F150" s="45"/>
      <c r="G150" s="45"/>
      <c r="H150" s="57"/>
    </row>
    <row r="151" spans="2:9" ht="18" x14ac:dyDescent="0.25">
      <c r="B151" s="141" t="s">
        <v>14</v>
      </c>
      <c r="C151" s="142"/>
      <c r="D151" s="142"/>
      <c r="E151" s="142"/>
      <c r="F151" s="142"/>
      <c r="G151" s="142"/>
      <c r="H151" s="143"/>
    </row>
    <row r="152" spans="2:9" x14ac:dyDescent="0.25">
      <c r="B152" s="58"/>
      <c r="C152" s="7"/>
      <c r="D152" s="7"/>
      <c r="E152" s="7"/>
      <c r="F152" s="35" t="s">
        <v>44</v>
      </c>
      <c r="G152" s="35" t="s">
        <v>7</v>
      </c>
      <c r="H152" s="33"/>
    </row>
    <row r="153" spans="2:9" x14ac:dyDescent="0.25">
      <c r="B153" s="54" t="s">
        <v>15</v>
      </c>
      <c r="C153" s="55"/>
      <c r="D153" s="55"/>
      <c r="E153" s="56"/>
      <c r="F153" s="42">
        <v>0.17</v>
      </c>
      <c r="G153" s="39">
        <f>ROUND($K$4*F153,-2)</f>
        <v>6200</v>
      </c>
      <c r="H153" s="23"/>
    </row>
    <row r="154" spans="2:9" ht="30" customHeight="1" x14ac:dyDescent="0.25">
      <c r="B154" s="144"/>
      <c r="C154" s="145"/>
      <c r="D154" s="145"/>
      <c r="E154" s="145"/>
      <c r="F154" s="145"/>
      <c r="G154" s="145"/>
      <c r="H154" s="146"/>
    </row>
    <row r="155" spans="2:9" x14ac:dyDescent="0.25">
      <c r="F155" s="59"/>
      <c r="G155" s="60"/>
      <c r="H155" s="60"/>
    </row>
    <row r="156" spans="2:9" x14ac:dyDescent="0.25">
      <c r="F156" s="59"/>
      <c r="G156" s="60"/>
      <c r="H156" s="60"/>
    </row>
    <row r="157" spans="2:9" x14ac:dyDescent="0.25">
      <c r="F157" s="59"/>
      <c r="G157" s="60"/>
      <c r="H157" s="60"/>
    </row>
    <row r="158" spans="2:9" x14ac:dyDescent="0.25">
      <c r="F158" s="59"/>
      <c r="G158" s="60"/>
      <c r="H158" s="60"/>
    </row>
    <row r="159" spans="2:9" x14ac:dyDescent="0.25">
      <c r="F159" s="59"/>
      <c r="G159" s="60"/>
      <c r="H159" s="60"/>
    </row>
    <row r="160" spans="2:9" x14ac:dyDescent="0.25">
      <c r="F160" s="59"/>
      <c r="G160" s="60"/>
      <c r="H160" s="60"/>
    </row>
    <row r="161" spans="6:8" x14ac:dyDescent="0.25">
      <c r="F161" s="59"/>
      <c r="G161" s="60"/>
      <c r="H161" s="60"/>
    </row>
    <row r="162" spans="6:8" x14ac:dyDescent="0.25">
      <c r="F162" s="59"/>
      <c r="G162" s="60"/>
      <c r="H162" s="60"/>
    </row>
    <row r="163" spans="6:8" x14ac:dyDescent="0.25">
      <c r="F163" s="59"/>
      <c r="G163" s="60"/>
      <c r="H163" s="60"/>
    </row>
    <row r="164" spans="6:8" x14ac:dyDescent="0.25">
      <c r="F164" s="59"/>
      <c r="G164" s="60"/>
      <c r="H164" s="60"/>
    </row>
    <row r="165" spans="6:8" x14ac:dyDescent="0.25">
      <c r="F165" s="59"/>
      <c r="G165" s="60"/>
      <c r="H165" s="60"/>
    </row>
    <row r="166" spans="6:8" x14ac:dyDescent="0.25">
      <c r="F166" s="59"/>
      <c r="G166" s="60"/>
      <c r="H166" s="60"/>
    </row>
    <row r="167" spans="6:8" x14ac:dyDescent="0.25">
      <c r="F167" s="59"/>
      <c r="G167" s="60"/>
      <c r="H167" s="60"/>
    </row>
    <row r="168" spans="6:8" x14ac:dyDescent="0.25">
      <c r="F168" s="59"/>
      <c r="G168" s="60"/>
      <c r="H168" s="60"/>
    </row>
    <row r="169" spans="6:8" x14ac:dyDescent="0.25">
      <c r="F169" s="59"/>
      <c r="G169" s="60"/>
      <c r="H169" s="60"/>
    </row>
    <row r="170" spans="6:8" x14ac:dyDescent="0.25">
      <c r="F170" s="59"/>
      <c r="G170" s="60"/>
      <c r="H170" s="60"/>
    </row>
    <row r="171" spans="6:8" x14ac:dyDescent="0.25">
      <c r="F171" s="59"/>
      <c r="G171" s="60"/>
      <c r="H171" s="60"/>
    </row>
    <row r="172" spans="6:8" x14ac:dyDescent="0.25">
      <c r="F172" s="59"/>
      <c r="G172" s="60"/>
      <c r="H172" s="60"/>
    </row>
    <row r="173" spans="6:8" x14ac:dyDescent="0.25">
      <c r="F173" s="59"/>
      <c r="G173" s="60"/>
      <c r="H173" s="60"/>
    </row>
    <row r="174" spans="6:8" x14ac:dyDescent="0.25">
      <c r="F174" s="59"/>
      <c r="G174" s="60"/>
      <c r="H174" s="60"/>
    </row>
    <row r="175" spans="6:8" x14ac:dyDescent="0.25">
      <c r="F175" s="59"/>
      <c r="G175" s="60"/>
      <c r="H175" s="60"/>
    </row>
    <row r="176" spans="6:8" x14ac:dyDescent="0.25">
      <c r="F176" s="59"/>
      <c r="G176" s="60"/>
      <c r="H176" s="60"/>
    </row>
    <row r="177" spans="6:8" x14ac:dyDescent="0.25">
      <c r="F177" s="59"/>
      <c r="G177" s="60"/>
      <c r="H177" s="60"/>
    </row>
    <row r="178" spans="6:8" x14ac:dyDescent="0.25">
      <c r="F178" s="59"/>
      <c r="G178" s="60"/>
      <c r="H178" s="60"/>
    </row>
    <row r="179" spans="6:8" x14ac:dyDescent="0.25">
      <c r="F179" s="59"/>
      <c r="G179" s="60"/>
      <c r="H179" s="60"/>
    </row>
    <row r="180" spans="6:8" x14ac:dyDescent="0.25">
      <c r="F180" s="59"/>
      <c r="G180" s="60"/>
      <c r="H180" s="60"/>
    </row>
    <row r="181" spans="6:8" x14ac:dyDescent="0.25">
      <c r="F181" s="59"/>
      <c r="G181" s="60"/>
      <c r="H181" s="60"/>
    </row>
    <row r="182" spans="6:8" x14ac:dyDescent="0.25">
      <c r="F182" s="59"/>
      <c r="G182" s="60"/>
      <c r="H182" s="60"/>
    </row>
    <row r="183" spans="6:8" x14ac:dyDescent="0.25">
      <c r="F183" s="59"/>
      <c r="G183" s="60"/>
      <c r="H183" s="60"/>
    </row>
    <row r="184" spans="6:8" x14ac:dyDescent="0.25">
      <c r="F184" s="59"/>
      <c r="G184" s="60"/>
      <c r="H184" s="60"/>
    </row>
    <row r="185" spans="6:8" x14ac:dyDescent="0.25">
      <c r="F185" s="59"/>
      <c r="G185" s="60"/>
      <c r="H185" s="60"/>
    </row>
    <row r="186" spans="6:8" x14ac:dyDescent="0.25">
      <c r="F186" s="59"/>
      <c r="G186" s="60"/>
      <c r="H186" s="60"/>
    </row>
    <row r="187" spans="6:8" x14ac:dyDescent="0.25">
      <c r="F187" s="59"/>
      <c r="G187" s="60"/>
      <c r="H187" s="60"/>
    </row>
    <row r="188" spans="6:8" x14ac:dyDescent="0.25">
      <c r="F188" s="59"/>
      <c r="G188" s="60"/>
      <c r="H188" s="60"/>
    </row>
    <row r="189" spans="6:8" x14ac:dyDescent="0.25">
      <c r="F189" s="59"/>
      <c r="G189" s="60"/>
      <c r="H189" s="60"/>
    </row>
    <row r="190" spans="6:8" x14ac:dyDescent="0.25">
      <c r="F190" s="59"/>
      <c r="G190" s="60"/>
      <c r="H190" s="60"/>
    </row>
    <row r="191" spans="6:8" x14ac:dyDescent="0.25">
      <c r="F191" s="59"/>
      <c r="G191" s="60"/>
      <c r="H191" s="60"/>
    </row>
    <row r="192" spans="6:8" x14ac:dyDescent="0.25">
      <c r="F192" s="59"/>
      <c r="G192" s="60"/>
      <c r="H192" s="60"/>
    </row>
    <row r="193" spans="6:8" x14ac:dyDescent="0.25">
      <c r="F193" s="59"/>
      <c r="G193" s="60"/>
      <c r="H193" s="60"/>
    </row>
    <row r="194" spans="6:8" x14ac:dyDescent="0.25">
      <c r="F194" s="59"/>
      <c r="G194" s="60"/>
      <c r="H194" s="60"/>
    </row>
    <row r="195" spans="6:8" x14ac:dyDescent="0.25">
      <c r="F195" s="59"/>
      <c r="G195" s="60"/>
      <c r="H195" s="60"/>
    </row>
    <row r="196" spans="6:8" x14ac:dyDescent="0.25">
      <c r="F196" s="59"/>
      <c r="G196" s="60"/>
      <c r="H196" s="60"/>
    </row>
    <row r="197" spans="6:8" x14ac:dyDescent="0.25">
      <c r="F197" s="59"/>
      <c r="G197" s="60"/>
      <c r="H197" s="60"/>
    </row>
    <row r="198" spans="6:8" x14ac:dyDescent="0.25">
      <c r="F198" s="59"/>
      <c r="G198" s="60"/>
      <c r="H198" s="60"/>
    </row>
    <row r="199" spans="6:8" x14ac:dyDescent="0.25">
      <c r="F199" s="59"/>
      <c r="G199" s="60"/>
      <c r="H199" s="60"/>
    </row>
    <row r="200" spans="6:8" x14ac:dyDescent="0.25">
      <c r="F200" s="59"/>
      <c r="G200" s="60"/>
      <c r="H200" s="60"/>
    </row>
    <row r="201" spans="6:8" x14ac:dyDescent="0.25">
      <c r="F201" s="59"/>
      <c r="G201" s="60"/>
      <c r="H201" s="60"/>
    </row>
    <row r="202" spans="6:8" x14ac:dyDescent="0.25">
      <c r="F202" s="59"/>
      <c r="G202" s="60"/>
      <c r="H202" s="60"/>
    </row>
    <row r="203" spans="6:8" x14ac:dyDescent="0.25">
      <c r="F203" s="59"/>
      <c r="G203" s="60"/>
      <c r="H203" s="60"/>
    </row>
    <row r="204" spans="6:8" x14ac:dyDescent="0.25">
      <c r="F204" s="59"/>
      <c r="G204" s="60"/>
      <c r="H204" s="60"/>
    </row>
    <row r="205" spans="6:8" x14ac:dyDescent="0.25">
      <c r="F205" s="59"/>
      <c r="G205" s="60"/>
      <c r="H205" s="60"/>
    </row>
    <row r="206" spans="6:8" x14ac:dyDescent="0.25">
      <c r="F206" s="59"/>
      <c r="G206" s="60"/>
      <c r="H206" s="60"/>
    </row>
    <row r="207" spans="6:8" x14ac:dyDescent="0.25">
      <c r="F207" s="59"/>
      <c r="G207" s="60"/>
      <c r="H207" s="60"/>
    </row>
    <row r="208" spans="6:8" x14ac:dyDescent="0.25">
      <c r="F208" s="59"/>
      <c r="G208" s="60"/>
      <c r="H208" s="60"/>
    </row>
    <row r="209" spans="6:8" x14ac:dyDescent="0.25">
      <c r="F209" s="59"/>
      <c r="G209" s="60"/>
      <c r="H209" s="60"/>
    </row>
    <row r="210" spans="6:8" x14ac:dyDescent="0.25">
      <c r="F210" s="59"/>
      <c r="G210" s="60"/>
      <c r="H210" s="60"/>
    </row>
    <row r="211" spans="6:8" x14ac:dyDescent="0.25">
      <c r="F211" s="59"/>
      <c r="G211" s="60"/>
      <c r="H211" s="60"/>
    </row>
    <row r="212" spans="6:8" x14ac:dyDescent="0.25">
      <c r="F212" s="59"/>
      <c r="G212" s="60"/>
      <c r="H212" s="60"/>
    </row>
    <row r="213" spans="6:8" x14ac:dyDescent="0.25">
      <c r="F213" s="59"/>
      <c r="G213" s="60"/>
      <c r="H213" s="60"/>
    </row>
    <row r="214" spans="6:8" x14ac:dyDescent="0.25">
      <c r="F214" s="59"/>
      <c r="G214" s="60"/>
      <c r="H214" s="60"/>
    </row>
    <row r="215" spans="6:8" x14ac:dyDescent="0.25">
      <c r="F215" s="59"/>
      <c r="G215" s="60"/>
      <c r="H215" s="60"/>
    </row>
    <row r="216" spans="6:8" x14ac:dyDescent="0.25">
      <c r="F216" s="59"/>
      <c r="G216" s="60"/>
      <c r="H216" s="60"/>
    </row>
    <row r="217" spans="6:8" x14ac:dyDescent="0.25">
      <c r="F217" s="59"/>
      <c r="G217" s="60"/>
      <c r="H217" s="60"/>
    </row>
    <row r="218" spans="6:8" x14ac:dyDescent="0.25">
      <c r="F218" s="59"/>
      <c r="G218" s="60"/>
      <c r="H218" s="60"/>
    </row>
    <row r="219" spans="6:8" x14ac:dyDescent="0.25">
      <c r="F219" s="59"/>
      <c r="G219" s="60"/>
      <c r="H219" s="60"/>
    </row>
    <row r="220" spans="6:8" x14ac:dyDescent="0.25">
      <c r="F220" s="59"/>
      <c r="G220" s="60"/>
      <c r="H220" s="60"/>
    </row>
    <row r="221" spans="6:8" x14ac:dyDescent="0.25">
      <c r="F221" s="59"/>
      <c r="G221" s="60"/>
      <c r="H221" s="60"/>
    </row>
    <row r="222" spans="6:8" x14ac:dyDescent="0.25">
      <c r="F222" s="59"/>
      <c r="G222" s="60"/>
      <c r="H222" s="60"/>
    </row>
    <row r="223" spans="6:8" x14ac:dyDescent="0.25">
      <c r="F223" s="59"/>
      <c r="G223" s="60"/>
      <c r="H223" s="60"/>
    </row>
    <row r="224" spans="6:8" x14ac:dyDescent="0.25">
      <c r="F224" s="59"/>
      <c r="G224" s="60"/>
      <c r="H224" s="60"/>
    </row>
    <row r="225" spans="6:8" x14ac:dyDescent="0.25">
      <c r="F225" s="59"/>
      <c r="G225" s="60"/>
      <c r="H225" s="60"/>
    </row>
    <row r="226" spans="6:8" x14ac:dyDescent="0.25">
      <c r="F226" s="59"/>
      <c r="G226" s="60"/>
      <c r="H226" s="60"/>
    </row>
    <row r="227" spans="6:8" x14ac:dyDescent="0.25">
      <c r="F227" s="59"/>
      <c r="G227" s="60"/>
      <c r="H227" s="60"/>
    </row>
    <row r="228" spans="6:8" x14ac:dyDescent="0.25">
      <c r="F228" s="59"/>
      <c r="G228" s="60"/>
      <c r="H228" s="60"/>
    </row>
    <row r="229" spans="6:8" x14ac:dyDescent="0.25">
      <c r="F229" s="59"/>
      <c r="G229" s="60"/>
      <c r="H229" s="60"/>
    </row>
    <row r="230" spans="6:8" x14ac:dyDescent="0.25">
      <c r="F230" s="59"/>
      <c r="G230" s="60"/>
      <c r="H230" s="60"/>
    </row>
    <row r="231" spans="6:8" x14ac:dyDescent="0.25">
      <c r="F231" s="59"/>
      <c r="G231" s="60"/>
      <c r="H231" s="60"/>
    </row>
    <row r="232" spans="6:8" x14ac:dyDescent="0.25">
      <c r="F232" s="59"/>
      <c r="G232" s="60"/>
      <c r="H232" s="60"/>
    </row>
    <row r="233" spans="6:8" x14ac:dyDescent="0.25">
      <c r="F233" s="59"/>
      <c r="G233" s="60"/>
      <c r="H233" s="60"/>
    </row>
    <row r="234" spans="6:8" x14ac:dyDescent="0.25">
      <c r="F234" s="59"/>
      <c r="G234" s="60"/>
      <c r="H234" s="60"/>
    </row>
    <row r="235" spans="6:8" x14ac:dyDescent="0.25">
      <c r="F235" s="59"/>
      <c r="G235" s="60"/>
      <c r="H235" s="60"/>
    </row>
    <row r="236" spans="6:8" x14ac:dyDescent="0.25">
      <c r="F236" s="59"/>
      <c r="G236" s="60"/>
      <c r="H236" s="60"/>
    </row>
    <row r="237" spans="6:8" x14ac:dyDescent="0.25">
      <c r="F237" s="59"/>
      <c r="G237" s="60"/>
      <c r="H237" s="60"/>
    </row>
    <row r="238" spans="6:8" x14ac:dyDescent="0.25">
      <c r="F238" s="59"/>
      <c r="G238" s="60"/>
      <c r="H238" s="60"/>
    </row>
    <row r="239" spans="6:8" x14ac:dyDescent="0.25">
      <c r="F239" s="59"/>
      <c r="G239" s="60"/>
      <c r="H239" s="60"/>
    </row>
    <row r="240" spans="6:8" x14ac:dyDescent="0.25">
      <c r="F240" s="59"/>
      <c r="G240" s="60"/>
      <c r="H240" s="60"/>
    </row>
    <row r="241" spans="6:8" x14ac:dyDescent="0.25">
      <c r="F241" s="59"/>
      <c r="G241" s="60"/>
      <c r="H241" s="60"/>
    </row>
    <row r="242" spans="6:8" x14ac:dyDescent="0.25">
      <c r="F242" s="59"/>
      <c r="G242" s="60"/>
      <c r="H242" s="60"/>
    </row>
    <row r="243" spans="6:8" x14ac:dyDescent="0.25">
      <c r="F243" s="59"/>
      <c r="G243" s="60"/>
      <c r="H243" s="60"/>
    </row>
    <row r="244" spans="6:8" x14ac:dyDescent="0.25">
      <c r="F244" s="59"/>
      <c r="G244" s="60"/>
      <c r="H244" s="60"/>
    </row>
    <row r="245" spans="6:8" x14ac:dyDescent="0.25">
      <c r="F245" s="59"/>
      <c r="G245" s="60"/>
      <c r="H245" s="60"/>
    </row>
    <row r="246" spans="6:8" x14ac:dyDescent="0.25">
      <c r="F246" s="59"/>
      <c r="G246" s="60"/>
      <c r="H246" s="60"/>
    </row>
    <row r="247" spans="6:8" x14ac:dyDescent="0.25">
      <c r="F247" s="59"/>
      <c r="G247" s="60"/>
      <c r="H247" s="60"/>
    </row>
    <row r="248" spans="6:8" x14ac:dyDescent="0.25">
      <c r="F248" s="59"/>
      <c r="G248" s="60"/>
      <c r="H248" s="60"/>
    </row>
    <row r="249" spans="6:8" x14ac:dyDescent="0.25">
      <c r="F249" s="59"/>
      <c r="G249" s="60"/>
      <c r="H249" s="60"/>
    </row>
    <row r="250" spans="6:8" x14ac:dyDescent="0.25">
      <c r="F250" s="59"/>
      <c r="G250" s="60"/>
      <c r="H250" s="60"/>
    </row>
    <row r="251" spans="6:8" x14ac:dyDescent="0.25">
      <c r="F251" s="59"/>
      <c r="G251" s="60"/>
      <c r="H251" s="60"/>
    </row>
    <row r="252" spans="6:8" x14ac:dyDescent="0.25">
      <c r="F252" s="59"/>
      <c r="G252" s="60"/>
      <c r="H252" s="60"/>
    </row>
    <row r="253" spans="6:8" x14ac:dyDescent="0.25">
      <c r="F253" s="59"/>
      <c r="G253" s="60"/>
      <c r="H253" s="60"/>
    </row>
    <row r="254" spans="6:8" x14ac:dyDescent="0.25">
      <c r="F254" s="59"/>
      <c r="G254" s="60"/>
      <c r="H254" s="60"/>
    </row>
    <row r="255" spans="6:8" x14ac:dyDescent="0.25">
      <c r="F255" s="59"/>
      <c r="G255" s="60"/>
      <c r="H255" s="60"/>
    </row>
    <row r="256" spans="6:8" x14ac:dyDescent="0.25">
      <c r="F256" s="59"/>
      <c r="G256" s="60"/>
      <c r="H256" s="60"/>
    </row>
    <row r="257" spans="6:8" x14ac:dyDescent="0.25">
      <c r="F257" s="59"/>
      <c r="G257" s="60"/>
      <c r="H257" s="60"/>
    </row>
    <row r="258" spans="6:8" x14ac:dyDescent="0.25">
      <c r="F258" s="59"/>
      <c r="G258" s="60"/>
      <c r="H258" s="60"/>
    </row>
    <row r="259" spans="6:8" x14ac:dyDescent="0.25">
      <c r="F259" s="59"/>
      <c r="G259" s="60"/>
      <c r="H259" s="60"/>
    </row>
    <row r="260" spans="6:8" x14ac:dyDescent="0.25">
      <c r="F260" s="59"/>
      <c r="G260" s="60"/>
      <c r="H260" s="60"/>
    </row>
    <row r="261" spans="6:8" x14ac:dyDescent="0.25">
      <c r="F261" s="59"/>
      <c r="G261" s="60"/>
      <c r="H261" s="60"/>
    </row>
    <row r="262" spans="6:8" x14ac:dyDescent="0.25">
      <c r="F262" s="59"/>
      <c r="G262" s="60"/>
      <c r="H262" s="60"/>
    </row>
    <row r="263" spans="6:8" x14ac:dyDescent="0.25">
      <c r="F263" s="59"/>
      <c r="G263" s="60"/>
      <c r="H263" s="60"/>
    </row>
    <row r="264" spans="6:8" x14ac:dyDescent="0.25">
      <c r="F264" s="59"/>
      <c r="G264" s="60"/>
      <c r="H264" s="60"/>
    </row>
    <row r="265" spans="6:8" x14ac:dyDescent="0.25">
      <c r="F265" s="59"/>
      <c r="G265" s="60"/>
      <c r="H265" s="60"/>
    </row>
    <row r="266" spans="6:8" x14ac:dyDescent="0.25">
      <c r="F266" s="59"/>
      <c r="G266" s="60"/>
      <c r="H266" s="60"/>
    </row>
    <row r="267" spans="6:8" x14ac:dyDescent="0.25">
      <c r="F267" s="59"/>
      <c r="G267" s="60"/>
      <c r="H267" s="60"/>
    </row>
    <row r="268" spans="6:8" x14ac:dyDescent="0.25">
      <c r="F268" s="59"/>
      <c r="G268" s="60"/>
      <c r="H268" s="60"/>
    </row>
    <row r="269" spans="6:8" x14ac:dyDescent="0.25">
      <c r="F269" s="59"/>
      <c r="G269" s="60"/>
      <c r="H269" s="60"/>
    </row>
    <row r="270" spans="6:8" x14ac:dyDescent="0.25">
      <c r="F270" s="59"/>
      <c r="G270" s="60"/>
      <c r="H270" s="60"/>
    </row>
    <row r="271" spans="6:8" x14ac:dyDescent="0.25">
      <c r="F271" s="59"/>
      <c r="G271" s="60"/>
      <c r="H271" s="60"/>
    </row>
    <row r="272" spans="6:8" x14ac:dyDescent="0.25">
      <c r="F272" s="59"/>
      <c r="G272" s="60"/>
      <c r="H272" s="60"/>
    </row>
    <row r="273" spans="6:8" x14ac:dyDescent="0.25">
      <c r="F273" s="59"/>
      <c r="G273" s="60"/>
      <c r="H273" s="60"/>
    </row>
    <row r="274" spans="6:8" x14ac:dyDescent="0.25">
      <c r="F274" s="59"/>
      <c r="G274" s="60"/>
      <c r="H274" s="60"/>
    </row>
    <row r="275" spans="6:8" x14ac:dyDescent="0.25">
      <c r="F275" s="59"/>
      <c r="G275" s="60"/>
      <c r="H275" s="60"/>
    </row>
    <row r="276" spans="6:8" x14ac:dyDescent="0.25">
      <c r="F276" s="59"/>
      <c r="G276" s="60"/>
      <c r="H276" s="60"/>
    </row>
    <row r="277" spans="6:8" x14ac:dyDescent="0.25">
      <c r="F277" s="59"/>
      <c r="G277" s="60"/>
      <c r="H277" s="60"/>
    </row>
    <row r="278" spans="6:8" x14ac:dyDescent="0.25">
      <c r="F278" s="59"/>
      <c r="G278" s="60"/>
      <c r="H278" s="60"/>
    </row>
    <row r="279" spans="6:8" x14ac:dyDescent="0.25">
      <c r="F279" s="59"/>
      <c r="G279" s="60"/>
      <c r="H279" s="60"/>
    </row>
    <row r="280" spans="6:8" x14ac:dyDescent="0.25">
      <c r="F280" s="59"/>
      <c r="G280" s="60"/>
      <c r="H280" s="60"/>
    </row>
    <row r="281" spans="6:8" x14ac:dyDescent="0.25">
      <c r="F281" s="59"/>
      <c r="G281" s="60"/>
      <c r="H281" s="60"/>
    </row>
    <row r="282" spans="6:8" x14ac:dyDescent="0.25">
      <c r="F282" s="59"/>
      <c r="G282" s="60"/>
      <c r="H282" s="60"/>
    </row>
    <row r="283" spans="6:8" x14ac:dyDescent="0.25">
      <c r="F283" s="59"/>
      <c r="G283" s="60"/>
      <c r="H283" s="60"/>
    </row>
    <row r="284" spans="6:8" x14ac:dyDescent="0.25">
      <c r="F284" s="59"/>
      <c r="G284" s="60"/>
      <c r="H284" s="60"/>
    </row>
    <row r="285" spans="6:8" x14ac:dyDescent="0.25">
      <c r="F285" s="59"/>
      <c r="G285" s="60"/>
      <c r="H285" s="60"/>
    </row>
    <row r="286" spans="6:8" x14ac:dyDescent="0.25">
      <c r="F286" s="59"/>
      <c r="G286" s="60"/>
      <c r="H286" s="60"/>
    </row>
    <row r="287" spans="6:8" x14ac:dyDescent="0.25">
      <c r="F287" s="59"/>
      <c r="G287" s="60"/>
      <c r="H287" s="60"/>
    </row>
    <row r="288" spans="6:8" x14ac:dyDescent="0.25">
      <c r="F288" s="59"/>
      <c r="G288" s="60"/>
      <c r="H288" s="60"/>
    </row>
    <row r="289" spans="6:8" x14ac:dyDescent="0.25">
      <c r="F289" s="59"/>
      <c r="G289" s="60"/>
      <c r="H289" s="60"/>
    </row>
    <row r="290" spans="6:8" x14ac:dyDescent="0.25">
      <c r="F290" s="59"/>
      <c r="G290" s="60"/>
      <c r="H290" s="60"/>
    </row>
    <row r="291" spans="6:8" x14ac:dyDescent="0.25">
      <c r="F291" s="59"/>
      <c r="G291" s="60"/>
      <c r="H291" s="60"/>
    </row>
    <row r="292" spans="6:8" x14ac:dyDescent="0.25">
      <c r="F292" s="59"/>
      <c r="G292" s="60"/>
      <c r="H292" s="60"/>
    </row>
    <row r="293" spans="6:8" x14ac:dyDescent="0.25">
      <c r="F293" s="59"/>
      <c r="G293" s="60"/>
      <c r="H293" s="60"/>
    </row>
    <row r="294" spans="6:8" x14ac:dyDescent="0.25">
      <c r="F294" s="59"/>
      <c r="G294" s="60"/>
      <c r="H294" s="60"/>
    </row>
    <row r="295" spans="6:8" x14ac:dyDescent="0.25">
      <c r="F295" s="59"/>
      <c r="G295" s="60"/>
      <c r="H295" s="60"/>
    </row>
    <row r="296" spans="6:8" x14ac:dyDescent="0.25">
      <c r="F296" s="59"/>
      <c r="G296" s="60"/>
      <c r="H296" s="60"/>
    </row>
    <row r="297" spans="6:8" x14ac:dyDescent="0.25">
      <c r="F297" s="59"/>
      <c r="G297" s="60"/>
      <c r="H297" s="60"/>
    </row>
    <row r="298" spans="6:8" x14ac:dyDescent="0.25">
      <c r="F298" s="59"/>
      <c r="G298" s="60"/>
      <c r="H298" s="60"/>
    </row>
    <row r="299" spans="6:8" x14ac:dyDescent="0.25">
      <c r="F299" s="59"/>
      <c r="G299" s="60"/>
      <c r="H299" s="60"/>
    </row>
    <row r="300" spans="6:8" x14ac:dyDescent="0.25">
      <c r="F300" s="59"/>
      <c r="G300" s="60"/>
      <c r="H300" s="60"/>
    </row>
    <row r="301" spans="6:8" x14ac:dyDescent="0.25">
      <c r="F301" s="59"/>
      <c r="G301" s="60"/>
      <c r="H301" s="60"/>
    </row>
    <row r="302" spans="6:8" x14ac:dyDescent="0.25">
      <c r="F302" s="59"/>
      <c r="G302" s="60"/>
      <c r="H302" s="60"/>
    </row>
    <row r="303" spans="6:8" x14ac:dyDescent="0.25">
      <c r="F303" s="59"/>
      <c r="G303" s="60"/>
      <c r="H303" s="60"/>
    </row>
    <row r="304" spans="6:8" x14ac:dyDescent="0.25">
      <c r="F304" s="59"/>
      <c r="G304" s="60"/>
      <c r="H304" s="60"/>
    </row>
    <row r="305" spans="6:8" x14ac:dyDescent="0.25">
      <c r="F305" s="59"/>
      <c r="G305" s="61"/>
      <c r="H305" s="61"/>
    </row>
    <row r="306" spans="6:8" x14ac:dyDescent="0.25">
      <c r="F306" s="59"/>
      <c r="G306" s="61"/>
      <c r="H306" s="61"/>
    </row>
    <row r="307" spans="6:8" x14ac:dyDescent="0.25">
      <c r="F307" s="59"/>
      <c r="G307" s="61"/>
      <c r="H307" s="61"/>
    </row>
    <row r="308" spans="6:8" x14ac:dyDescent="0.25">
      <c r="F308" s="59"/>
      <c r="G308" s="61"/>
      <c r="H308" s="61"/>
    </row>
    <row r="309" spans="6:8" x14ac:dyDescent="0.25">
      <c r="F309" s="59"/>
      <c r="G309" s="61"/>
      <c r="H309" s="61"/>
    </row>
    <row r="310" spans="6:8" x14ac:dyDescent="0.25">
      <c r="F310" s="59"/>
      <c r="G310" s="61"/>
      <c r="H310" s="61"/>
    </row>
    <row r="311" spans="6:8" x14ac:dyDescent="0.25">
      <c r="F311" s="59"/>
      <c r="G311" s="61"/>
      <c r="H311" s="61"/>
    </row>
    <row r="312" spans="6:8" x14ac:dyDescent="0.25">
      <c r="F312" s="59"/>
      <c r="G312" s="61"/>
      <c r="H312" s="61"/>
    </row>
    <row r="313" spans="6:8" x14ac:dyDescent="0.25">
      <c r="F313" s="59"/>
      <c r="G313" s="61"/>
      <c r="H313" s="61"/>
    </row>
    <row r="314" spans="6:8" x14ac:dyDescent="0.25">
      <c r="F314" s="59"/>
      <c r="G314" s="61"/>
      <c r="H314" s="61"/>
    </row>
    <row r="315" spans="6:8" x14ac:dyDescent="0.25">
      <c r="F315" s="59"/>
      <c r="G315" s="61"/>
      <c r="H315" s="61"/>
    </row>
    <row r="316" spans="6:8" x14ac:dyDescent="0.25">
      <c r="F316" s="59"/>
      <c r="G316" s="61"/>
      <c r="H316" s="61"/>
    </row>
    <row r="317" spans="6:8" x14ac:dyDescent="0.25">
      <c r="F317" s="59"/>
      <c r="G317" s="61"/>
      <c r="H317" s="61"/>
    </row>
    <row r="318" spans="6:8" x14ac:dyDescent="0.25">
      <c r="F318" s="59"/>
      <c r="G318" s="61"/>
      <c r="H318" s="61"/>
    </row>
    <row r="319" spans="6:8" x14ac:dyDescent="0.25">
      <c r="F319" s="59"/>
      <c r="G319" s="61"/>
      <c r="H319" s="61"/>
    </row>
    <row r="320" spans="6:8" x14ac:dyDescent="0.25">
      <c r="F320" s="59"/>
      <c r="G320" s="61"/>
      <c r="H320" s="61"/>
    </row>
    <row r="321" spans="6:8" x14ac:dyDescent="0.25">
      <c r="F321" s="59"/>
      <c r="G321" s="61"/>
      <c r="H321" s="61"/>
    </row>
    <row r="322" spans="6:8" x14ac:dyDescent="0.25">
      <c r="F322" s="59"/>
      <c r="G322" s="61"/>
      <c r="H322" s="61"/>
    </row>
    <row r="323" spans="6:8" x14ac:dyDescent="0.25">
      <c r="F323" s="59"/>
      <c r="G323" s="61"/>
      <c r="H323" s="61"/>
    </row>
    <row r="324" spans="6:8" x14ac:dyDescent="0.25">
      <c r="F324" s="59"/>
      <c r="G324" s="61"/>
      <c r="H324" s="61"/>
    </row>
    <row r="325" spans="6:8" x14ac:dyDescent="0.25">
      <c r="F325" s="59"/>
      <c r="G325" s="61"/>
      <c r="H325" s="61"/>
    </row>
    <row r="326" spans="6:8" x14ac:dyDescent="0.25">
      <c r="F326" s="59"/>
      <c r="G326" s="61"/>
      <c r="H326" s="61"/>
    </row>
    <row r="327" spans="6:8" x14ac:dyDescent="0.25">
      <c r="F327" s="59"/>
      <c r="G327" s="61"/>
      <c r="H327" s="61"/>
    </row>
    <row r="328" spans="6:8" x14ac:dyDescent="0.25">
      <c r="F328" s="59"/>
      <c r="G328" s="61"/>
      <c r="H328" s="61"/>
    </row>
    <row r="329" spans="6:8" x14ac:dyDescent="0.25">
      <c r="F329" s="59"/>
      <c r="G329" s="61"/>
      <c r="H329" s="61"/>
    </row>
    <row r="330" spans="6:8" x14ac:dyDescent="0.25">
      <c r="F330" s="59"/>
      <c r="G330" s="61"/>
      <c r="H330" s="61"/>
    </row>
    <row r="331" spans="6:8" x14ac:dyDescent="0.25">
      <c r="F331" s="59"/>
      <c r="G331" s="61"/>
      <c r="H331" s="61"/>
    </row>
    <row r="332" spans="6:8" x14ac:dyDescent="0.25">
      <c r="F332" s="59"/>
      <c r="G332" s="61"/>
      <c r="H332" s="61"/>
    </row>
    <row r="333" spans="6:8" x14ac:dyDescent="0.25">
      <c r="F333" s="59"/>
      <c r="G333" s="61"/>
      <c r="H333" s="61"/>
    </row>
    <row r="334" spans="6:8" x14ac:dyDescent="0.25">
      <c r="F334" s="59"/>
      <c r="G334" s="61"/>
      <c r="H334" s="61"/>
    </row>
    <row r="335" spans="6:8" x14ac:dyDescent="0.25">
      <c r="F335" s="59"/>
      <c r="G335" s="61"/>
      <c r="H335" s="61"/>
    </row>
    <row r="336" spans="6:8" x14ac:dyDescent="0.25">
      <c r="F336" s="59"/>
      <c r="G336" s="61"/>
      <c r="H336" s="61"/>
    </row>
    <row r="337" spans="6:8" x14ac:dyDescent="0.25">
      <c r="F337" s="59"/>
      <c r="G337" s="61"/>
      <c r="H337" s="61"/>
    </row>
    <row r="338" spans="6:8" x14ac:dyDescent="0.25">
      <c r="F338" s="59"/>
      <c r="G338" s="61"/>
      <c r="H338" s="61"/>
    </row>
    <row r="339" spans="6:8" x14ac:dyDescent="0.25">
      <c r="F339" s="59"/>
      <c r="G339" s="61"/>
      <c r="H339" s="61"/>
    </row>
    <row r="340" spans="6:8" x14ac:dyDescent="0.25">
      <c r="F340" s="59"/>
      <c r="G340" s="61"/>
      <c r="H340" s="61"/>
    </row>
    <row r="341" spans="6:8" x14ac:dyDescent="0.25">
      <c r="F341" s="59"/>
      <c r="G341" s="61"/>
      <c r="H341" s="61"/>
    </row>
    <row r="342" spans="6:8" x14ac:dyDescent="0.25">
      <c r="F342" s="59"/>
      <c r="G342" s="61"/>
      <c r="H342" s="61"/>
    </row>
    <row r="343" spans="6:8" x14ac:dyDescent="0.25">
      <c r="F343" s="59"/>
      <c r="G343" s="61"/>
      <c r="H343" s="61"/>
    </row>
    <row r="344" spans="6:8" x14ac:dyDescent="0.25">
      <c r="F344" s="59"/>
      <c r="G344" s="61"/>
      <c r="H344" s="61"/>
    </row>
    <row r="345" spans="6:8" x14ac:dyDescent="0.25">
      <c r="F345" s="59"/>
      <c r="G345" s="61"/>
      <c r="H345" s="61"/>
    </row>
    <row r="346" spans="6:8" x14ac:dyDescent="0.25">
      <c r="F346" s="59"/>
      <c r="G346" s="61"/>
      <c r="H346" s="61"/>
    </row>
    <row r="347" spans="6:8" x14ac:dyDescent="0.25">
      <c r="F347" s="59"/>
      <c r="G347" s="61"/>
      <c r="H347" s="61"/>
    </row>
    <row r="348" spans="6:8" x14ac:dyDescent="0.25">
      <c r="F348" s="59"/>
      <c r="G348" s="61"/>
      <c r="H348" s="61"/>
    </row>
    <row r="349" spans="6:8" x14ac:dyDescent="0.25">
      <c r="F349" s="59"/>
      <c r="G349" s="61"/>
      <c r="H349" s="61"/>
    </row>
    <row r="350" spans="6:8" x14ac:dyDescent="0.25">
      <c r="F350" s="59"/>
      <c r="G350" s="61"/>
      <c r="H350" s="61"/>
    </row>
    <row r="351" spans="6:8" x14ac:dyDescent="0.25">
      <c r="F351" s="59"/>
      <c r="G351" s="61"/>
      <c r="H351" s="61"/>
    </row>
    <row r="352" spans="6:8" x14ac:dyDescent="0.25">
      <c r="F352" s="59"/>
      <c r="G352" s="61"/>
      <c r="H352" s="61"/>
    </row>
    <row r="353" spans="6:8" x14ac:dyDescent="0.25">
      <c r="F353" s="59"/>
      <c r="G353" s="61"/>
      <c r="H353" s="61"/>
    </row>
    <row r="354" spans="6:8" x14ac:dyDescent="0.25">
      <c r="F354" s="59"/>
      <c r="G354" s="61"/>
      <c r="H354" s="61"/>
    </row>
    <row r="355" spans="6:8" x14ac:dyDescent="0.25">
      <c r="F355" s="59"/>
      <c r="G355" s="61"/>
      <c r="H355" s="61"/>
    </row>
    <row r="356" spans="6:8" x14ac:dyDescent="0.25">
      <c r="F356" s="59"/>
      <c r="G356" s="61"/>
      <c r="H356" s="61"/>
    </row>
    <row r="357" spans="6:8" x14ac:dyDescent="0.25">
      <c r="F357" s="59"/>
      <c r="G357" s="61"/>
      <c r="H357" s="61"/>
    </row>
    <row r="358" spans="6:8" x14ac:dyDescent="0.25">
      <c r="F358" s="59"/>
      <c r="G358" s="61"/>
      <c r="H358" s="61"/>
    </row>
    <row r="359" spans="6:8" x14ac:dyDescent="0.25">
      <c r="F359" s="59"/>
      <c r="G359" s="61"/>
      <c r="H359" s="61"/>
    </row>
    <row r="360" spans="6:8" x14ac:dyDescent="0.25">
      <c r="F360" s="59"/>
      <c r="G360" s="61"/>
      <c r="H360" s="61"/>
    </row>
    <row r="361" spans="6:8" x14ac:dyDescent="0.25">
      <c r="F361" s="59"/>
      <c r="G361" s="61"/>
      <c r="H361" s="61"/>
    </row>
    <row r="362" spans="6:8" x14ac:dyDescent="0.25">
      <c r="F362" s="59"/>
      <c r="G362" s="61"/>
      <c r="H362" s="61"/>
    </row>
    <row r="363" spans="6:8" x14ac:dyDescent="0.25">
      <c r="F363" s="59"/>
      <c r="G363" s="61"/>
      <c r="H363" s="61"/>
    </row>
    <row r="364" spans="6:8" x14ac:dyDescent="0.25">
      <c r="F364" s="59"/>
      <c r="G364" s="61"/>
      <c r="H364" s="61"/>
    </row>
    <row r="365" spans="6:8" x14ac:dyDescent="0.25">
      <c r="F365" s="59"/>
      <c r="G365" s="61"/>
      <c r="H365" s="61"/>
    </row>
    <row r="366" spans="6:8" x14ac:dyDescent="0.25">
      <c r="F366" s="59"/>
      <c r="G366" s="61"/>
      <c r="H366" s="61"/>
    </row>
    <row r="367" spans="6:8" x14ac:dyDescent="0.25">
      <c r="F367" s="59"/>
      <c r="G367" s="61"/>
      <c r="H367" s="61"/>
    </row>
    <row r="368" spans="6:8" x14ac:dyDescent="0.25">
      <c r="F368" s="59"/>
      <c r="G368" s="61"/>
      <c r="H368" s="61"/>
    </row>
    <row r="369" spans="6:8" x14ac:dyDescent="0.25">
      <c r="F369" s="59"/>
      <c r="G369" s="61"/>
      <c r="H369" s="61"/>
    </row>
    <row r="370" spans="6:8" x14ac:dyDescent="0.25">
      <c r="F370" s="59"/>
      <c r="G370" s="61"/>
      <c r="H370" s="61"/>
    </row>
    <row r="371" spans="6:8" x14ac:dyDescent="0.25">
      <c r="F371" s="59"/>
      <c r="G371" s="61"/>
      <c r="H371" s="61"/>
    </row>
    <row r="372" spans="6:8" x14ac:dyDescent="0.25">
      <c r="F372" s="59"/>
      <c r="G372" s="61"/>
      <c r="H372" s="61"/>
    </row>
    <row r="373" spans="6:8" x14ac:dyDescent="0.25">
      <c r="F373" s="59"/>
      <c r="G373" s="61"/>
      <c r="H373" s="61"/>
    </row>
    <row r="374" spans="6:8" x14ac:dyDescent="0.25">
      <c r="F374" s="59"/>
      <c r="G374" s="61"/>
      <c r="H374" s="61"/>
    </row>
    <row r="375" spans="6:8" x14ac:dyDescent="0.25">
      <c r="F375" s="59"/>
      <c r="G375" s="61"/>
      <c r="H375" s="61"/>
    </row>
    <row r="376" spans="6:8" x14ac:dyDescent="0.25">
      <c r="F376" s="59"/>
      <c r="G376" s="61"/>
      <c r="H376" s="61"/>
    </row>
    <row r="377" spans="6:8" x14ac:dyDescent="0.25">
      <c r="F377" s="59"/>
      <c r="G377" s="61"/>
      <c r="H377" s="61"/>
    </row>
    <row r="378" spans="6:8" x14ac:dyDescent="0.25">
      <c r="F378" s="59"/>
      <c r="G378" s="61"/>
      <c r="H378" s="61"/>
    </row>
    <row r="379" spans="6:8" x14ac:dyDescent="0.25">
      <c r="F379" s="59"/>
      <c r="G379" s="61"/>
      <c r="H379" s="61"/>
    </row>
    <row r="380" spans="6:8" x14ac:dyDescent="0.25">
      <c r="F380" s="59"/>
      <c r="G380" s="61"/>
      <c r="H380" s="61"/>
    </row>
    <row r="381" spans="6:8" x14ac:dyDescent="0.25">
      <c r="F381" s="59"/>
      <c r="G381" s="61"/>
      <c r="H381" s="61"/>
    </row>
    <row r="382" spans="6:8" x14ac:dyDescent="0.25">
      <c r="F382" s="59"/>
      <c r="G382" s="61"/>
      <c r="H382" s="61"/>
    </row>
    <row r="383" spans="6:8" x14ac:dyDescent="0.25">
      <c r="F383" s="59"/>
      <c r="G383" s="61"/>
      <c r="H383" s="61"/>
    </row>
    <row r="384" spans="6:8" x14ac:dyDescent="0.25">
      <c r="F384" s="59"/>
      <c r="G384" s="61"/>
      <c r="H384" s="61"/>
    </row>
    <row r="385" spans="6:8" x14ac:dyDescent="0.25">
      <c r="F385" s="59"/>
      <c r="G385" s="61"/>
      <c r="H385" s="61"/>
    </row>
    <row r="386" spans="6:8" x14ac:dyDescent="0.25">
      <c r="F386" s="59"/>
      <c r="G386" s="61"/>
      <c r="H386" s="61"/>
    </row>
    <row r="387" spans="6:8" x14ac:dyDescent="0.25">
      <c r="F387" s="59"/>
      <c r="G387" s="61"/>
      <c r="H387" s="61"/>
    </row>
    <row r="388" spans="6:8" x14ac:dyDescent="0.25">
      <c r="F388" s="59"/>
      <c r="G388" s="61"/>
      <c r="H388" s="61"/>
    </row>
    <row r="389" spans="6:8" x14ac:dyDescent="0.25">
      <c r="F389" s="59"/>
      <c r="G389" s="61"/>
      <c r="H389" s="61"/>
    </row>
    <row r="390" spans="6:8" x14ac:dyDescent="0.25">
      <c r="F390" s="59"/>
      <c r="G390" s="61"/>
      <c r="H390" s="61"/>
    </row>
    <row r="391" spans="6:8" x14ac:dyDescent="0.25">
      <c r="F391" s="59"/>
      <c r="G391" s="61"/>
      <c r="H391" s="61"/>
    </row>
    <row r="392" spans="6:8" x14ac:dyDescent="0.25">
      <c r="F392" s="59"/>
      <c r="G392" s="61"/>
      <c r="H392" s="61"/>
    </row>
    <row r="393" spans="6:8" x14ac:dyDescent="0.25">
      <c r="F393" s="59"/>
      <c r="G393" s="61"/>
      <c r="H393" s="61"/>
    </row>
    <row r="394" spans="6:8" x14ac:dyDescent="0.25">
      <c r="F394" s="59"/>
      <c r="G394" s="61"/>
      <c r="H394" s="61"/>
    </row>
    <row r="395" spans="6:8" x14ac:dyDescent="0.25">
      <c r="F395" s="59"/>
      <c r="G395" s="61"/>
      <c r="H395" s="61"/>
    </row>
    <row r="396" spans="6:8" x14ac:dyDescent="0.25">
      <c r="F396" s="59"/>
      <c r="G396" s="61"/>
      <c r="H396" s="61"/>
    </row>
    <row r="397" spans="6:8" x14ac:dyDescent="0.25">
      <c r="F397" s="59"/>
      <c r="G397" s="61"/>
      <c r="H397" s="61"/>
    </row>
    <row r="398" spans="6:8" x14ac:dyDescent="0.25">
      <c r="F398" s="59"/>
      <c r="G398" s="61"/>
      <c r="H398" s="61"/>
    </row>
    <row r="399" spans="6:8" x14ac:dyDescent="0.25">
      <c r="F399" s="59"/>
      <c r="G399" s="61"/>
      <c r="H399" s="61"/>
    </row>
    <row r="400" spans="6:8" x14ac:dyDescent="0.25">
      <c r="F400" s="59"/>
      <c r="G400" s="61"/>
      <c r="H400" s="61"/>
    </row>
    <row r="401" spans="6:8" x14ac:dyDescent="0.25">
      <c r="F401" s="59"/>
      <c r="G401" s="61"/>
      <c r="H401" s="61"/>
    </row>
    <row r="402" spans="6:8" x14ac:dyDescent="0.25">
      <c r="F402" s="59"/>
      <c r="G402" s="61"/>
      <c r="H402" s="61"/>
    </row>
    <row r="403" spans="6:8" x14ac:dyDescent="0.25">
      <c r="F403" s="59"/>
      <c r="G403" s="61"/>
      <c r="H403" s="61"/>
    </row>
    <row r="404" spans="6:8" x14ac:dyDescent="0.25">
      <c r="F404" s="59"/>
      <c r="G404" s="61"/>
      <c r="H404" s="61"/>
    </row>
    <row r="405" spans="6:8" x14ac:dyDescent="0.25">
      <c r="F405" s="59"/>
      <c r="G405" s="61"/>
      <c r="H405" s="61"/>
    </row>
    <row r="406" spans="6:8" x14ac:dyDescent="0.25">
      <c r="F406" s="59"/>
      <c r="G406" s="61"/>
      <c r="H406" s="61"/>
    </row>
    <row r="407" spans="6:8" x14ac:dyDescent="0.25">
      <c r="F407" s="59"/>
      <c r="G407" s="61"/>
      <c r="H407" s="61"/>
    </row>
    <row r="408" spans="6:8" x14ac:dyDescent="0.25">
      <c r="F408" s="59"/>
      <c r="G408" s="61"/>
      <c r="H408" s="61"/>
    </row>
    <row r="409" spans="6:8" x14ac:dyDescent="0.25">
      <c r="F409" s="59"/>
      <c r="G409" s="61"/>
      <c r="H409" s="61"/>
    </row>
    <row r="410" spans="6:8" x14ac:dyDescent="0.25">
      <c r="F410" s="59"/>
      <c r="G410" s="61"/>
      <c r="H410" s="61"/>
    </row>
    <row r="411" spans="6:8" x14ac:dyDescent="0.25">
      <c r="F411" s="59"/>
      <c r="G411" s="61"/>
      <c r="H411" s="61"/>
    </row>
    <row r="412" spans="6:8" x14ac:dyDescent="0.25">
      <c r="F412" s="59"/>
      <c r="G412" s="61"/>
      <c r="H412" s="61"/>
    </row>
    <row r="413" spans="6:8" x14ac:dyDescent="0.25">
      <c r="F413" s="59"/>
      <c r="G413" s="61"/>
      <c r="H413" s="61"/>
    </row>
    <row r="414" spans="6:8" x14ac:dyDescent="0.25">
      <c r="F414" s="59"/>
      <c r="G414" s="61"/>
      <c r="H414" s="61"/>
    </row>
    <row r="415" spans="6:8" x14ac:dyDescent="0.25">
      <c r="F415" s="59"/>
      <c r="G415" s="61"/>
      <c r="H415" s="61"/>
    </row>
    <row r="416" spans="6:8" x14ac:dyDescent="0.25">
      <c r="F416" s="59"/>
      <c r="G416" s="61"/>
      <c r="H416" s="61"/>
    </row>
    <row r="417" spans="6:8" x14ac:dyDescent="0.25">
      <c r="F417" s="59"/>
      <c r="G417" s="61"/>
      <c r="H417" s="61"/>
    </row>
    <row r="418" spans="6:8" x14ac:dyDescent="0.25">
      <c r="F418" s="59"/>
      <c r="G418" s="61"/>
      <c r="H418" s="61"/>
    </row>
    <row r="419" spans="6:8" x14ac:dyDescent="0.25">
      <c r="F419" s="59"/>
      <c r="G419" s="61"/>
      <c r="H419" s="61"/>
    </row>
    <row r="420" spans="6:8" x14ac:dyDescent="0.25">
      <c r="F420" s="59"/>
      <c r="G420" s="61"/>
      <c r="H420" s="61"/>
    </row>
    <row r="421" spans="6:8" x14ac:dyDescent="0.25">
      <c r="F421" s="59"/>
      <c r="G421" s="61"/>
      <c r="H421" s="61"/>
    </row>
    <row r="422" spans="6:8" x14ac:dyDescent="0.25">
      <c r="F422" s="59"/>
      <c r="G422" s="61"/>
      <c r="H422" s="61"/>
    </row>
    <row r="423" spans="6:8" x14ac:dyDescent="0.25">
      <c r="F423" s="59"/>
      <c r="G423" s="61"/>
      <c r="H423" s="61"/>
    </row>
    <row r="424" spans="6:8" x14ac:dyDescent="0.25">
      <c r="F424" s="59"/>
      <c r="G424" s="61"/>
      <c r="H424" s="61"/>
    </row>
    <row r="425" spans="6:8" x14ac:dyDescent="0.25">
      <c r="F425" s="59"/>
      <c r="G425" s="61"/>
      <c r="H425" s="61"/>
    </row>
    <row r="426" spans="6:8" x14ac:dyDescent="0.25">
      <c r="F426" s="59"/>
      <c r="G426" s="61"/>
      <c r="H426" s="61"/>
    </row>
    <row r="427" spans="6:8" x14ac:dyDescent="0.25">
      <c r="F427" s="59"/>
      <c r="G427" s="61"/>
      <c r="H427" s="61"/>
    </row>
    <row r="428" spans="6:8" x14ac:dyDescent="0.25">
      <c r="F428" s="59"/>
      <c r="G428" s="61"/>
      <c r="H428" s="61"/>
    </row>
    <row r="429" spans="6:8" x14ac:dyDescent="0.25">
      <c r="F429" s="59"/>
      <c r="G429" s="61"/>
      <c r="H429" s="61"/>
    </row>
    <row r="430" spans="6:8" x14ac:dyDescent="0.25">
      <c r="F430" s="59"/>
      <c r="G430" s="61"/>
      <c r="H430" s="61"/>
    </row>
    <row r="431" spans="6:8" x14ac:dyDescent="0.25">
      <c r="F431" s="59"/>
      <c r="G431" s="61"/>
      <c r="H431" s="61"/>
    </row>
    <row r="432" spans="6:8" x14ac:dyDescent="0.25">
      <c r="F432" s="59"/>
      <c r="G432" s="61"/>
      <c r="H432" s="61"/>
    </row>
    <row r="433" spans="6:8" x14ac:dyDescent="0.25">
      <c r="F433" s="59"/>
      <c r="G433" s="61"/>
      <c r="H433" s="61"/>
    </row>
    <row r="434" spans="6:8" x14ac:dyDescent="0.25">
      <c r="F434" s="59"/>
      <c r="G434" s="61"/>
      <c r="H434" s="61"/>
    </row>
    <row r="435" spans="6:8" x14ac:dyDescent="0.25">
      <c r="F435" s="59"/>
      <c r="G435" s="61"/>
      <c r="H435" s="61"/>
    </row>
    <row r="436" spans="6:8" x14ac:dyDescent="0.25">
      <c r="F436" s="59"/>
      <c r="G436" s="61"/>
      <c r="H436" s="61"/>
    </row>
    <row r="437" spans="6:8" x14ac:dyDescent="0.25">
      <c r="F437" s="59"/>
      <c r="G437" s="61"/>
      <c r="H437" s="61"/>
    </row>
    <row r="438" spans="6:8" x14ac:dyDescent="0.25">
      <c r="F438" s="59"/>
      <c r="G438" s="61"/>
      <c r="H438" s="61"/>
    </row>
    <row r="439" spans="6:8" x14ac:dyDescent="0.25">
      <c r="F439" s="59"/>
      <c r="G439" s="61"/>
      <c r="H439" s="61"/>
    </row>
    <row r="440" spans="6:8" x14ac:dyDescent="0.25">
      <c r="F440" s="59"/>
      <c r="G440" s="61"/>
      <c r="H440" s="61"/>
    </row>
    <row r="441" spans="6:8" x14ac:dyDescent="0.25">
      <c r="F441" s="59"/>
      <c r="G441" s="61"/>
      <c r="H441" s="61"/>
    </row>
    <row r="442" spans="6:8" x14ac:dyDescent="0.25">
      <c r="F442" s="59"/>
      <c r="G442" s="61"/>
      <c r="H442" s="61"/>
    </row>
    <row r="443" spans="6:8" x14ac:dyDescent="0.25">
      <c r="F443" s="59"/>
      <c r="G443" s="61"/>
      <c r="H443" s="61"/>
    </row>
    <row r="444" spans="6:8" x14ac:dyDescent="0.25">
      <c r="F444" s="59"/>
      <c r="G444" s="61"/>
      <c r="H444" s="61"/>
    </row>
  </sheetData>
  <mergeCells count="34">
    <mergeCell ref="B25:H27"/>
    <mergeCell ref="B15:H17"/>
    <mergeCell ref="B19:C19"/>
    <mergeCell ref="D19:E19"/>
    <mergeCell ref="B20:C20"/>
    <mergeCell ref="D20:E20"/>
    <mergeCell ref="B119:C119"/>
    <mergeCell ref="D119:E119"/>
    <mergeCell ref="B118:C118"/>
    <mergeCell ref="D118:E118"/>
    <mergeCell ref="B115:G116"/>
    <mergeCell ref="B125:H125"/>
    <mergeCell ref="B2:H2"/>
    <mergeCell ref="B6:G14"/>
    <mergeCell ref="B108:C108"/>
    <mergeCell ref="D108:E108"/>
    <mergeCell ref="B29:C29"/>
    <mergeCell ref="D29:E29"/>
    <mergeCell ref="B99:H99"/>
    <mergeCell ref="B102:G106"/>
    <mergeCell ref="B100:H101"/>
    <mergeCell ref="B109:C109"/>
    <mergeCell ref="D109:E109"/>
    <mergeCell ref="B3:G3"/>
    <mergeCell ref="B4:G4"/>
    <mergeCell ref="B28:C28"/>
    <mergeCell ref="D28:E28"/>
    <mergeCell ref="B126:G127"/>
    <mergeCell ref="B134:G141"/>
    <mergeCell ref="B143:G144"/>
    <mergeCell ref="B151:H151"/>
    <mergeCell ref="B154:H154"/>
    <mergeCell ref="B133:H133"/>
    <mergeCell ref="B142:H142"/>
  </mergeCells>
  <phoneticPr fontId="0" type="noConversion"/>
  <printOptions horizontalCentered="1"/>
  <pageMargins left="0.78740157480314965" right="0.78740157480314965" top="0.59055118110236227" bottom="0.39370078740157483" header="0" footer="0"/>
  <pageSetup scale="74" orientation="portrait" r:id="rId1"/>
  <headerFooter differentFirst="1" scaleWithDoc="0" alignWithMargins="0"/>
  <rowBreaks count="1" manualBreakCount="1">
    <brk id="98" min="1" max="7"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449"/>
  <sheetViews>
    <sheetView tabSelected="1" topLeftCell="A7" zoomScale="110" zoomScaleNormal="110" workbookViewId="0">
      <selection activeCell="B6" sqref="B6:I17"/>
    </sheetView>
  </sheetViews>
  <sheetFormatPr baseColWidth="10" defaultRowHeight="15.75" x14ac:dyDescent="0.25"/>
  <cols>
    <col min="1" max="1" width="3.28515625" style="1" customWidth="1"/>
    <col min="2" max="2" width="14.42578125" style="1" customWidth="1"/>
    <col min="3" max="3" width="18" style="1" customWidth="1"/>
    <col min="4" max="4" width="20.42578125" style="121" customWidth="1"/>
    <col min="5" max="5" width="20" style="121" customWidth="1"/>
    <col min="6" max="7" width="24" style="1" customWidth="1"/>
    <col min="8" max="8" width="18.7109375" style="62" customWidth="1"/>
    <col min="9" max="9" width="6.85546875" style="62" bestFit="1" customWidth="1"/>
    <col min="10" max="10" width="13.28515625" style="1" bestFit="1" customWidth="1"/>
    <col min="11" max="16384" width="11.42578125" style="1"/>
  </cols>
  <sheetData>
    <row r="2" spans="2:12" ht="33.75" customHeight="1" x14ac:dyDescent="0.25">
      <c r="B2" s="147" t="s">
        <v>28</v>
      </c>
      <c r="C2" s="148"/>
      <c r="D2" s="148"/>
      <c r="E2" s="148"/>
      <c r="F2" s="148"/>
      <c r="G2" s="148"/>
      <c r="H2" s="148"/>
      <c r="I2" s="149"/>
    </row>
    <row r="3" spans="2:12" ht="18" customHeight="1" x14ac:dyDescent="0.25">
      <c r="B3" s="157" t="s">
        <v>56</v>
      </c>
      <c r="C3" s="158"/>
      <c r="D3" s="158"/>
      <c r="E3" s="158"/>
      <c r="F3" s="158"/>
      <c r="G3" s="158"/>
      <c r="H3" s="158"/>
      <c r="I3" s="159"/>
      <c r="K3" s="11" t="s">
        <v>27</v>
      </c>
      <c r="L3" s="3">
        <v>2020</v>
      </c>
    </row>
    <row r="4" spans="2:12" x14ac:dyDescent="0.25">
      <c r="B4" s="163" t="s">
        <v>49</v>
      </c>
      <c r="C4" s="164"/>
      <c r="D4" s="164"/>
      <c r="E4" s="164"/>
      <c r="F4" s="164"/>
      <c r="G4" s="164"/>
      <c r="H4" s="164"/>
      <c r="I4" s="185"/>
      <c r="K4" s="11" t="s">
        <v>40</v>
      </c>
      <c r="L4" s="86">
        <v>36308</v>
      </c>
    </row>
    <row r="5" spans="2:12" x14ac:dyDescent="0.25">
      <c r="B5" s="6"/>
      <c r="C5" s="7"/>
      <c r="D5" s="119"/>
      <c r="E5" s="119"/>
      <c r="F5" s="7"/>
      <c r="G5" s="7"/>
      <c r="H5" s="8"/>
      <c r="I5" s="9"/>
    </row>
    <row r="6" spans="2:12" ht="15.75" customHeight="1" x14ac:dyDescent="0.25">
      <c r="B6" s="176" t="s">
        <v>57</v>
      </c>
      <c r="C6" s="177"/>
      <c r="D6" s="177"/>
      <c r="E6" s="177"/>
      <c r="F6" s="177"/>
      <c r="G6" s="177"/>
      <c r="H6" s="177"/>
      <c r="I6" s="186"/>
    </row>
    <row r="7" spans="2:12" x14ac:dyDescent="0.25">
      <c r="B7" s="176"/>
      <c r="C7" s="177"/>
      <c r="D7" s="177"/>
      <c r="E7" s="177"/>
      <c r="F7" s="177"/>
      <c r="G7" s="177"/>
      <c r="H7" s="177"/>
      <c r="I7" s="186"/>
    </row>
    <row r="8" spans="2:12" x14ac:dyDescent="0.25">
      <c r="B8" s="176"/>
      <c r="C8" s="177"/>
      <c r="D8" s="177"/>
      <c r="E8" s="177"/>
      <c r="F8" s="177"/>
      <c r="G8" s="177"/>
      <c r="H8" s="177"/>
      <c r="I8" s="186"/>
    </row>
    <row r="9" spans="2:12" x14ac:dyDescent="0.25">
      <c r="B9" s="176"/>
      <c r="C9" s="177"/>
      <c r="D9" s="177"/>
      <c r="E9" s="177"/>
      <c r="F9" s="177"/>
      <c r="G9" s="177"/>
      <c r="H9" s="177"/>
      <c r="I9" s="186"/>
    </row>
    <row r="10" spans="2:12" x14ac:dyDescent="0.25">
      <c r="B10" s="176"/>
      <c r="C10" s="177"/>
      <c r="D10" s="177"/>
      <c r="E10" s="177"/>
      <c r="F10" s="177"/>
      <c r="G10" s="177"/>
      <c r="H10" s="177"/>
      <c r="I10" s="186"/>
    </row>
    <row r="11" spans="2:12" x14ac:dyDescent="0.25">
      <c r="B11" s="176"/>
      <c r="C11" s="177"/>
      <c r="D11" s="177"/>
      <c r="E11" s="177"/>
      <c r="F11" s="177"/>
      <c r="G11" s="177"/>
      <c r="H11" s="177"/>
      <c r="I11" s="186"/>
    </row>
    <row r="12" spans="2:12" x14ac:dyDescent="0.25">
      <c r="B12" s="176"/>
      <c r="C12" s="177"/>
      <c r="D12" s="177"/>
      <c r="E12" s="177"/>
      <c r="F12" s="177"/>
      <c r="G12" s="177"/>
      <c r="H12" s="177"/>
      <c r="I12" s="186"/>
    </row>
    <row r="13" spans="2:12" x14ac:dyDescent="0.25">
      <c r="B13" s="176"/>
      <c r="C13" s="177"/>
      <c r="D13" s="177"/>
      <c r="E13" s="177"/>
      <c r="F13" s="177"/>
      <c r="G13" s="177"/>
      <c r="H13" s="177"/>
      <c r="I13" s="186"/>
    </row>
    <row r="14" spans="2:12" x14ac:dyDescent="0.25">
      <c r="B14" s="176"/>
      <c r="C14" s="177"/>
      <c r="D14" s="177"/>
      <c r="E14" s="177"/>
      <c r="F14" s="177"/>
      <c r="G14" s="177"/>
      <c r="H14" s="177"/>
      <c r="I14" s="186"/>
    </row>
    <row r="15" spans="2:12" x14ac:dyDescent="0.25">
      <c r="B15" s="176"/>
      <c r="C15" s="177"/>
      <c r="D15" s="177"/>
      <c r="E15" s="177"/>
      <c r="F15" s="177"/>
      <c r="G15" s="177"/>
      <c r="H15" s="177"/>
      <c r="I15" s="186"/>
    </row>
    <row r="16" spans="2:12" x14ac:dyDescent="0.25">
      <c r="B16" s="176"/>
      <c r="C16" s="177"/>
      <c r="D16" s="177"/>
      <c r="E16" s="177"/>
      <c r="F16" s="177"/>
      <c r="G16" s="177"/>
      <c r="H16" s="177"/>
      <c r="I16" s="186"/>
    </row>
    <row r="17" spans="2:12" x14ac:dyDescent="0.25">
      <c r="B17" s="176"/>
      <c r="C17" s="177"/>
      <c r="D17" s="177"/>
      <c r="E17" s="177"/>
      <c r="F17" s="177"/>
      <c r="G17" s="177"/>
      <c r="H17" s="177"/>
      <c r="I17" s="186"/>
    </row>
    <row r="18" spans="2:12" x14ac:dyDescent="0.25">
      <c r="B18" s="167" t="s">
        <v>58</v>
      </c>
      <c r="C18" s="168"/>
      <c r="D18" s="168"/>
      <c r="E18" s="168"/>
      <c r="F18" s="168"/>
      <c r="G18" s="168"/>
      <c r="H18" s="168"/>
      <c r="I18" s="169"/>
    </row>
    <row r="19" spans="2:12" x14ac:dyDescent="0.25">
      <c r="B19" s="167"/>
      <c r="C19" s="168"/>
      <c r="D19" s="168"/>
      <c r="E19" s="168"/>
      <c r="F19" s="168"/>
      <c r="G19" s="168"/>
      <c r="H19" s="168"/>
      <c r="I19" s="169"/>
    </row>
    <row r="20" spans="2:12" x14ac:dyDescent="0.25">
      <c r="B20" s="167"/>
      <c r="C20" s="168"/>
      <c r="D20" s="168"/>
      <c r="E20" s="168"/>
      <c r="F20" s="168"/>
      <c r="G20" s="168"/>
      <c r="H20" s="168"/>
      <c r="I20" s="169"/>
    </row>
    <row r="21" spans="2:12" x14ac:dyDescent="0.25">
      <c r="B21" s="6"/>
      <c r="C21" s="7"/>
      <c r="D21" s="119"/>
      <c r="E21" s="119"/>
      <c r="F21" s="7"/>
      <c r="G21" s="7"/>
      <c r="H21" s="8"/>
      <c r="I21" s="9"/>
    </row>
    <row r="22" spans="2:12" ht="47.25" x14ac:dyDescent="0.25">
      <c r="B22" s="181" t="s">
        <v>0</v>
      </c>
      <c r="C22" s="182"/>
      <c r="D22" s="183" t="s">
        <v>0</v>
      </c>
      <c r="E22" s="184"/>
      <c r="F22" s="128" t="s">
        <v>1</v>
      </c>
      <c r="G22" s="130" t="s">
        <v>2</v>
      </c>
      <c r="H22" s="129" t="s">
        <v>64</v>
      </c>
      <c r="I22" s="9"/>
    </row>
    <row r="23" spans="2:12" x14ac:dyDescent="0.25">
      <c r="B23" s="153" t="s">
        <v>41</v>
      </c>
      <c r="C23" s="154"/>
      <c r="D23" s="155" t="s">
        <v>35</v>
      </c>
      <c r="E23" s="156"/>
      <c r="F23" s="102" t="s">
        <v>40</v>
      </c>
      <c r="G23" s="15" t="s">
        <v>3</v>
      </c>
      <c r="H23" s="15" t="s">
        <v>3</v>
      </c>
      <c r="I23" s="9"/>
    </row>
    <row r="24" spans="2:12" x14ac:dyDescent="0.25">
      <c r="B24" s="101" t="s">
        <v>17</v>
      </c>
      <c r="C24" s="101" t="s">
        <v>18</v>
      </c>
      <c r="D24" s="16" t="s">
        <v>17</v>
      </c>
      <c r="E24" s="16" t="s">
        <v>18</v>
      </c>
      <c r="F24" s="17"/>
      <c r="G24" s="18"/>
      <c r="H24" s="18"/>
      <c r="I24" s="9"/>
    </row>
    <row r="25" spans="2:12" ht="14.25" customHeight="1" x14ac:dyDescent="0.25">
      <c r="B25" s="94">
        <v>0</v>
      </c>
      <c r="C25" s="95">
        <v>6300</v>
      </c>
      <c r="D25" s="120" t="s">
        <v>19</v>
      </c>
      <c r="E25" s="19">
        <f>C25*$L$4</f>
        <v>228740400</v>
      </c>
      <c r="F25" s="21">
        <v>1</v>
      </c>
      <c r="G25" s="22">
        <f>ROUND($L$4*F25,-3)</f>
        <v>36000</v>
      </c>
      <c r="H25" s="22">
        <f>ROUND($L$4*F25,-3)</f>
        <v>36000</v>
      </c>
      <c r="I25" s="10"/>
      <c r="L25" s="87"/>
    </row>
    <row r="26" spans="2:12" ht="16.5" x14ac:dyDescent="0.25">
      <c r="B26" s="96">
        <v>6300</v>
      </c>
      <c r="C26" s="97" t="s">
        <v>4</v>
      </c>
      <c r="D26" s="93">
        <f>E25</f>
        <v>228740400</v>
      </c>
      <c r="E26" s="27" t="s">
        <v>4</v>
      </c>
      <c r="F26" s="90">
        <v>3</v>
      </c>
      <c r="G26" s="28">
        <f>ROUND($L$4*F26,-3)</f>
        <v>109000</v>
      </c>
      <c r="H26" s="28">
        <f>ROUND($L$4*F26,-3)</f>
        <v>109000</v>
      </c>
      <c r="I26" s="10"/>
    </row>
    <row r="27" spans="2:12" x14ac:dyDescent="0.25">
      <c r="B27" s="116"/>
      <c r="H27" s="1"/>
      <c r="I27" s="10"/>
    </row>
    <row r="28" spans="2:12" x14ac:dyDescent="0.25">
      <c r="B28" s="167" t="s">
        <v>59</v>
      </c>
      <c r="C28" s="168"/>
      <c r="D28" s="168"/>
      <c r="E28" s="168"/>
      <c r="F28" s="168"/>
      <c r="G28" s="168"/>
      <c r="H28" s="168"/>
      <c r="I28" s="169"/>
    </row>
    <row r="29" spans="2:12" x14ac:dyDescent="0.25">
      <c r="B29" s="167"/>
      <c r="C29" s="168"/>
      <c r="D29" s="168"/>
      <c r="E29" s="168"/>
      <c r="F29" s="168"/>
      <c r="G29" s="168"/>
      <c r="H29" s="168"/>
      <c r="I29" s="169"/>
    </row>
    <row r="30" spans="2:12" x14ac:dyDescent="0.25">
      <c r="B30" s="167"/>
      <c r="C30" s="168"/>
      <c r="D30" s="168"/>
      <c r="E30" s="168"/>
      <c r="F30" s="168"/>
      <c r="G30" s="168"/>
      <c r="H30" s="168"/>
      <c r="I30" s="169"/>
    </row>
    <row r="31" spans="2:12" s="11" customFormat="1" ht="47.25" x14ac:dyDescent="0.25">
      <c r="B31" s="181" t="s">
        <v>0</v>
      </c>
      <c r="C31" s="182"/>
      <c r="D31" s="183" t="s">
        <v>0</v>
      </c>
      <c r="E31" s="184"/>
      <c r="F31" s="128" t="s">
        <v>1</v>
      </c>
      <c r="G31" s="129" t="s">
        <v>2</v>
      </c>
      <c r="H31" s="129" t="s">
        <v>60</v>
      </c>
      <c r="I31" s="14"/>
    </row>
    <row r="32" spans="2:12" s="11" customFormat="1" x14ac:dyDescent="0.25">
      <c r="B32" s="153" t="s">
        <v>41</v>
      </c>
      <c r="C32" s="154"/>
      <c r="D32" s="155" t="s">
        <v>35</v>
      </c>
      <c r="E32" s="156"/>
      <c r="F32" s="102" t="s">
        <v>40</v>
      </c>
      <c r="G32" s="15" t="s">
        <v>3</v>
      </c>
      <c r="H32" s="15" t="s">
        <v>3</v>
      </c>
      <c r="I32" s="14"/>
    </row>
    <row r="33" spans="2:10" x14ac:dyDescent="0.25">
      <c r="B33" s="104" t="s">
        <v>17</v>
      </c>
      <c r="C33" s="104" t="s">
        <v>18</v>
      </c>
      <c r="D33" s="16" t="s">
        <v>17</v>
      </c>
      <c r="E33" s="16" t="s">
        <v>18</v>
      </c>
      <c r="F33" s="17"/>
      <c r="G33" s="18"/>
      <c r="H33" s="18"/>
      <c r="I33" s="18"/>
    </row>
    <row r="34" spans="2:10" x14ac:dyDescent="0.25">
      <c r="B34" s="24">
        <v>0</v>
      </c>
      <c r="C34" s="98">
        <v>48.328917420484387</v>
      </c>
      <c r="D34" s="19" t="s">
        <v>19</v>
      </c>
      <c r="E34" s="19">
        <f t="shared" ref="E34:E65" si="0">C34*$L$4</f>
        <v>1754726.3337029472</v>
      </c>
      <c r="F34" s="25">
        <v>1.25</v>
      </c>
      <c r="G34" s="22">
        <v>45000</v>
      </c>
      <c r="H34" s="22">
        <f>ROUND(($L$4*F34)*(1-5%),-3)</f>
        <v>43000</v>
      </c>
      <c r="I34" s="23"/>
      <c r="J34" s="110"/>
    </row>
    <row r="35" spans="2:10" x14ac:dyDescent="0.25">
      <c r="B35" s="98">
        <v>48.328917420484387</v>
      </c>
      <c r="C35" s="98">
        <v>96.657834840968775</v>
      </c>
      <c r="D35" s="19">
        <f>E34</f>
        <v>1754726.3337029472</v>
      </c>
      <c r="E35" s="19">
        <f t="shared" si="0"/>
        <v>3509452.6674058945</v>
      </c>
      <c r="F35" s="25">
        <v>1.78</v>
      </c>
      <c r="G35" s="22">
        <v>65000</v>
      </c>
      <c r="H35" s="22">
        <f t="shared" ref="H35:H98" si="1">ROUND(($L$4*F35)*(1-5%),-3)</f>
        <v>61000</v>
      </c>
      <c r="I35" s="23"/>
      <c r="J35" s="110"/>
    </row>
    <row r="36" spans="2:10" x14ac:dyDescent="0.25">
      <c r="B36" s="98">
        <v>96.657834840968775</v>
      </c>
      <c r="C36" s="98">
        <v>120.82229355121098</v>
      </c>
      <c r="D36" s="19">
        <f t="shared" ref="D36:D71" si="2">E35</f>
        <v>3509452.6674058945</v>
      </c>
      <c r="E36" s="19">
        <f t="shared" si="0"/>
        <v>4386815.834257368</v>
      </c>
      <c r="F36" s="25">
        <v>2.36</v>
      </c>
      <c r="G36" s="22">
        <v>86000</v>
      </c>
      <c r="H36" s="22">
        <f t="shared" si="1"/>
        <v>81000</v>
      </c>
      <c r="I36" s="23"/>
      <c r="J36" s="110"/>
    </row>
    <row r="37" spans="2:10" x14ac:dyDescent="0.25">
      <c r="B37" s="98">
        <v>120.82229355121098</v>
      </c>
      <c r="C37" s="98">
        <v>169.15121097169535</v>
      </c>
      <c r="D37" s="19">
        <f t="shared" si="2"/>
        <v>4386815.834257368</v>
      </c>
      <c r="E37" s="19">
        <f t="shared" si="0"/>
        <v>6141542.167960315</v>
      </c>
      <c r="F37" s="25">
        <v>2.63</v>
      </c>
      <c r="G37" s="22">
        <v>95000</v>
      </c>
      <c r="H37" s="22">
        <f t="shared" si="1"/>
        <v>91000</v>
      </c>
      <c r="I37" s="23"/>
      <c r="J37" s="110"/>
    </row>
    <row r="38" spans="2:10" x14ac:dyDescent="0.25">
      <c r="B38" s="98">
        <v>169.15121097169535</v>
      </c>
      <c r="C38" s="98">
        <v>217.48012839217975</v>
      </c>
      <c r="D38" s="19">
        <f t="shared" si="2"/>
        <v>6141542.167960315</v>
      </c>
      <c r="E38" s="19">
        <f t="shared" si="0"/>
        <v>7896268.501663262</v>
      </c>
      <c r="F38" s="25">
        <v>3.12</v>
      </c>
      <c r="G38" s="22">
        <v>113000</v>
      </c>
      <c r="H38" s="22">
        <f t="shared" si="1"/>
        <v>108000</v>
      </c>
      <c r="I38" s="23"/>
      <c r="J38" s="110"/>
    </row>
    <row r="39" spans="2:10" x14ac:dyDescent="0.25">
      <c r="B39" s="98">
        <v>217.48012839217975</v>
      </c>
      <c r="C39" s="98">
        <v>265.80904581266412</v>
      </c>
      <c r="D39" s="19">
        <f t="shared" si="2"/>
        <v>7896268.501663262</v>
      </c>
      <c r="E39" s="19">
        <f t="shared" si="0"/>
        <v>9650994.8353662081</v>
      </c>
      <c r="F39" s="25">
        <v>3.56</v>
      </c>
      <c r="G39" s="22">
        <v>129000</v>
      </c>
      <c r="H39" s="22">
        <f t="shared" si="1"/>
        <v>123000</v>
      </c>
      <c r="I39" s="23"/>
      <c r="J39" s="110"/>
    </row>
    <row r="40" spans="2:10" x14ac:dyDescent="0.25">
      <c r="B40" s="98">
        <v>265.80904581266412</v>
      </c>
      <c r="C40" s="98">
        <v>289.97350452290635</v>
      </c>
      <c r="D40" s="19">
        <f t="shared" si="2"/>
        <v>9650994.8353662081</v>
      </c>
      <c r="E40" s="19">
        <f t="shared" si="0"/>
        <v>10528358.002217684</v>
      </c>
      <c r="F40" s="25">
        <v>3.88</v>
      </c>
      <c r="G40" s="22">
        <v>141000</v>
      </c>
      <c r="H40" s="22">
        <f t="shared" si="1"/>
        <v>134000</v>
      </c>
      <c r="I40" s="23"/>
      <c r="J40" s="110"/>
    </row>
    <row r="41" spans="2:10" x14ac:dyDescent="0.25">
      <c r="B41" s="98">
        <v>289.97350452290635</v>
      </c>
      <c r="C41" s="98">
        <v>338.3024219433907</v>
      </c>
      <c r="D41" s="19">
        <f t="shared" si="2"/>
        <v>10528358.002217684</v>
      </c>
      <c r="E41" s="19">
        <f t="shared" si="0"/>
        <v>12283084.33592063</v>
      </c>
      <c r="F41" s="25">
        <v>4.32</v>
      </c>
      <c r="G41" s="22">
        <v>157000</v>
      </c>
      <c r="H41" s="22">
        <f t="shared" si="1"/>
        <v>149000</v>
      </c>
      <c r="I41" s="23"/>
      <c r="J41" s="110"/>
    </row>
    <row r="42" spans="2:10" x14ac:dyDescent="0.25">
      <c r="B42" s="98">
        <v>338.3024219433907</v>
      </c>
      <c r="C42" s="98">
        <v>386.6313393638751</v>
      </c>
      <c r="D42" s="19">
        <f t="shared" si="2"/>
        <v>12283084.33592063</v>
      </c>
      <c r="E42" s="19">
        <f t="shared" si="0"/>
        <v>14037810.669623578</v>
      </c>
      <c r="F42" s="25">
        <v>4.9000000000000004</v>
      </c>
      <c r="G42" s="22">
        <v>178000</v>
      </c>
      <c r="H42" s="22">
        <f t="shared" si="1"/>
        <v>169000</v>
      </c>
      <c r="I42" s="23"/>
      <c r="J42" s="110"/>
    </row>
    <row r="43" spans="2:10" x14ac:dyDescent="0.25">
      <c r="B43" s="98">
        <v>386.6313393638751</v>
      </c>
      <c r="C43" s="98">
        <v>434.9602567843595</v>
      </c>
      <c r="D43" s="19">
        <f t="shared" si="2"/>
        <v>14037810.669623578</v>
      </c>
      <c r="E43" s="19">
        <f t="shared" si="0"/>
        <v>15792537.003326524</v>
      </c>
      <c r="F43" s="25">
        <v>5.4</v>
      </c>
      <c r="G43" s="22">
        <v>196000</v>
      </c>
      <c r="H43" s="22">
        <f t="shared" si="1"/>
        <v>186000</v>
      </c>
      <c r="I43" s="23"/>
      <c r="J43" s="110"/>
    </row>
    <row r="44" spans="2:10" x14ac:dyDescent="0.25">
      <c r="B44" s="98">
        <v>434.9602567843595</v>
      </c>
      <c r="C44" s="98">
        <v>459.12471549460167</v>
      </c>
      <c r="D44" s="19">
        <f t="shared" si="2"/>
        <v>15792537.003326524</v>
      </c>
      <c r="E44" s="19">
        <f t="shared" si="0"/>
        <v>16669900.170177998</v>
      </c>
      <c r="F44" s="25">
        <v>5.75</v>
      </c>
      <c r="G44" s="22">
        <v>209000</v>
      </c>
      <c r="H44" s="22">
        <f t="shared" si="1"/>
        <v>198000</v>
      </c>
      <c r="I44" s="23"/>
      <c r="J44" s="110"/>
    </row>
    <row r="45" spans="2:10" x14ac:dyDescent="0.25">
      <c r="B45" s="98">
        <v>459.12471549460167</v>
      </c>
      <c r="C45" s="98">
        <v>507.45363291508608</v>
      </c>
      <c r="D45" s="19">
        <f t="shared" si="2"/>
        <v>16669900.170177998</v>
      </c>
      <c r="E45" s="19">
        <f t="shared" si="0"/>
        <v>18424626.503880944</v>
      </c>
      <c r="F45" s="25">
        <v>6.16</v>
      </c>
      <c r="G45" s="22">
        <v>224000</v>
      </c>
      <c r="H45" s="22">
        <f t="shared" si="1"/>
        <v>212000</v>
      </c>
      <c r="I45" s="23"/>
      <c r="J45" s="110"/>
    </row>
    <row r="46" spans="2:10" x14ac:dyDescent="0.25">
      <c r="B46" s="98">
        <v>507.45363291508608</v>
      </c>
      <c r="C46" s="98">
        <v>555.78255033557048</v>
      </c>
      <c r="D46" s="19">
        <f t="shared" si="2"/>
        <v>18424626.503880944</v>
      </c>
      <c r="E46" s="19">
        <f t="shared" si="0"/>
        <v>20179352.837583892</v>
      </c>
      <c r="F46" s="25">
        <v>6.51</v>
      </c>
      <c r="G46" s="22">
        <v>236000</v>
      </c>
      <c r="H46" s="22">
        <f t="shared" si="1"/>
        <v>225000</v>
      </c>
      <c r="I46" s="23"/>
      <c r="J46" s="110"/>
    </row>
    <row r="47" spans="2:10" x14ac:dyDescent="0.25">
      <c r="B47" s="98">
        <v>555.78255033557048</v>
      </c>
      <c r="C47" s="98">
        <v>604.11146775605482</v>
      </c>
      <c r="D47" s="19">
        <f t="shared" si="2"/>
        <v>20179352.837583892</v>
      </c>
      <c r="E47" s="19">
        <f t="shared" si="0"/>
        <v>21934079.17128684</v>
      </c>
      <c r="F47" s="25">
        <v>6.92</v>
      </c>
      <c r="G47" s="22">
        <v>251000</v>
      </c>
      <c r="H47" s="22">
        <f t="shared" si="1"/>
        <v>239000</v>
      </c>
      <c r="I47" s="23"/>
      <c r="J47" s="110"/>
    </row>
    <row r="48" spans="2:10" x14ac:dyDescent="0.25">
      <c r="B48" s="98">
        <v>604.11146775605482</v>
      </c>
      <c r="C48" s="98">
        <v>628.27592646629705</v>
      </c>
      <c r="D48" s="19">
        <f t="shared" si="2"/>
        <v>21934079.17128684</v>
      </c>
      <c r="E48" s="19">
        <f t="shared" si="0"/>
        <v>22811442.338138312</v>
      </c>
      <c r="F48" s="25">
        <v>7.44</v>
      </c>
      <c r="G48" s="22">
        <v>270000</v>
      </c>
      <c r="H48" s="22">
        <f t="shared" si="1"/>
        <v>257000</v>
      </c>
      <c r="I48" s="23"/>
      <c r="J48" s="110"/>
    </row>
    <row r="49" spans="2:10" x14ac:dyDescent="0.25">
      <c r="B49" s="98">
        <v>628.27592646629705</v>
      </c>
      <c r="C49" s="98">
        <v>676.6048438867814</v>
      </c>
      <c r="D49" s="19">
        <f t="shared" si="2"/>
        <v>22811442.338138312</v>
      </c>
      <c r="E49" s="19">
        <f t="shared" si="0"/>
        <v>24566168.67184126</v>
      </c>
      <c r="F49" s="25">
        <v>7.7</v>
      </c>
      <c r="G49" s="22">
        <v>280000</v>
      </c>
      <c r="H49" s="22">
        <f t="shared" si="1"/>
        <v>266000</v>
      </c>
      <c r="I49" s="23"/>
      <c r="J49" s="110"/>
    </row>
    <row r="50" spans="2:10" x14ac:dyDescent="0.25">
      <c r="B50" s="98">
        <v>676.6048438867814</v>
      </c>
      <c r="C50" s="98">
        <v>724.93376130726585</v>
      </c>
      <c r="D50" s="19">
        <f t="shared" si="2"/>
        <v>24566168.67184126</v>
      </c>
      <c r="E50" s="19">
        <f t="shared" si="0"/>
        <v>26320895.005544208</v>
      </c>
      <c r="F50" s="25">
        <v>8.11</v>
      </c>
      <c r="G50" s="22">
        <v>294000</v>
      </c>
      <c r="H50" s="22">
        <f t="shared" si="1"/>
        <v>280000</v>
      </c>
      <c r="I50" s="23"/>
      <c r="J50" s="110"/>
    </row>
    <row r="51" spans="2:10" x14ac:dyDescent="0.25">
      <c r="B51" s="98">
        <v>724.93376130726585</v>
      </c>
      <c r="C51" s="98">
        <v>749.09822001750797</v>
      </c>
      <c r="D51" s="19">
        <f t="shared" si="2"/>
        <v>26320895.005544208</v>
      </c>
      <c r="E51" s="19">
        <f t="shared" si="0"/>
        <v>27198258.17239568</v>
      </c>
      <c r="F51" s="25">
        <v>8.61</v>
      </c>
      <c r="G51" s="22">
        <v>313000</v>
      </c>
      <c r="H51" s="22">
        <f t="shared" si="1"/>
        <v>297000</v>
      </c>
      <c r="I51" s="23"/>
      <c r="J51" s="110"/>
    </row>
    <row r="52" spans="2:10" x14ac:dyDescent="0.25">
      <c r="B52" s="98">
        <v>749.09822001750797</v>
      </c>
      <c r="C52" s="98">
        <v>797.42713743799243</v>
      </c>
      <c r="D52" s="19">
        <f t="shared" si="2"/>
        <v>27198258.17239568</v>
      </c>
      <c r="E52" s="19">
        <f t="shared" si="0"/>
        <v>28952984.506098628</v>
      </c>
      <c r="F52" s="25">
        <v>9.0500000000000007</v>
      </c>
      <c r="G52" s="22">
        <v>329000</v>
      </c>
      <c r="H52" s="22">
        <f t="shared" si="1"/>
        <v>312000</v>
      </c>
      <c r="I52" s="23"/>
      <c r="J52" s="110"/>
    </row>
    <row r="53" spans="2:10" x14ac:dyDescent="0.25">
      <c r="B53" s="98">
        <v>797.42713743799243</v>
      </c>
      <c r="C53" s="98">
        <v>845.75605485847677</v>
      </c>
      <c r="D53" s="19">
        <f t="shared" si="2"/>
        <v>28952984.506098628</v>
      </c>
      <c r="E53" s="19">
        <f t="shared" si="0"/>
        <v>30707710.839801576</v>
      </c>
      <c r="F53" s="25">
        <v>9.3699999999999992</v>
      </c>
      <c r="G53" s="22">
        <v>340000</v>
      </c>
      <c r="H53" s="22">
        <f t="shared" si="1"/>
        <v>323000</v>
      </c>
      <c r="I53" s="23"/>
      <c r="J53" s="110"/>
    </row>
    <row r="54" spans="2:10" x14ac:dyDescent="0.25">
      <c r="B54" s="98">
        <v>845.75605485847677</v>
      </c>
      <c r="C54" s="98">
        <v>1256.5518529325941</v>
      </c>
      <c r="D54" s="19">
        <f t="shared" si="2"/>
        <v>30707710.839801576</v>
      </c>
      <c r="E54" s="19">
        <f t="shared" si="0"/>
        <v>45622884.676276624</v>
      </c>
      <c r="F54" s="25">
        <v>10.97</v>
      </c>
      <c r="G54" s="22">
        <v>398000</v>
      </c>
      <c r="H54" s="22">
        <f t="shared" si="1"/>
        <v>378000</v>
      </c>
      <c r="I54" s="23"/>
      <c r="J54" s="110"/>
    </row>
    <row r="55" spans="2:10" x14ac:dyDescent="0.25">
      <c r="B55" s="98">
        <v>1256.5518529325941</v>
      </c>
      <c r="C55" s="98">
        <v>1691.5121097169535</v>
      </c>
      <c r="D55" s="19">
        <f t="shared" si="2"/>
        <v>45622884.676276624</v>
      </c>
      <c r="E55" s="19">
        <f t="shared" si="0"/>
        <v>61415421.679603152</v>
      </c>
      <c r="F55" s="25">
        <v>13.19</v>
      </c>
      <c r="G55" s="22">
        <v>479000</v>
      </c>
      <c r="H55" s="22">
        <f t="shared" si="1"/>
        <v>455000</v>
      </c>
      <c r="I55" s="23"/>
      <c r="J55" s="110"/>
    </row>
    <row r="56" spans="2:10" x14ac:dyDescent="0.25">
      <c r="B56" s="98">
        <v>1691.5121097169535</v>
      </c>
      <c r="C56" s="98">
        <v>2102.3079077910711</v>
      </c>
      <c r="D56" s="19">
        <f t="shared" si="2"/>
        <v>61415421.679603152</v>
      </c>
      <c r="E56" s="19">
        <f t="shared" si="0"/>
        <v>76330595.516078204</v>
      </c>
      <c r="F56" s="25">
        <v>15.47</v>
      </c>
      <c r="G56" s="22">
        <v>562000</v>
      </c>
      <c r="H56" s="22">
        <f t="shared" si="1"/>
        <v>534000</v>
      </c>
      <c r="I56" s="23"/>
      <c r="J56" s="110"/>
    </row>
    <row r="57" spans="2:10" x14ac:dyDescent="0.25">
      <c r="B57" s="98">
        <v>2102.3079077910711</v>
      </c>
      <c r="C57" s="98">
        <v>2537.2681645754305</v>
      </c>
      <c r="D57" s="19">
        <f t="shared" si="2"/>
        <v>76330595.516078204</v>
      </c>
      <c r="E57" s="19">
        <f t="shared" si="0"/>
        <v>92123132.519404739</v>
      </c>
      <c r="F57" s="25">
        <v>17.739999999999998</v>
      </c>
      <c r="G57" s="22">
        <v>644000</v>
      </c>
      <c r="H57" s="22">
        <f t="shared" si="1"/>
        <v>612000</v>
      </c>
      <c r="I57" s="23"/>
      <c r="J57" s="110"/>
    </row>
    <row r="58" spans="2:10" x14ac:dyDescent="0.25">
      <c r="B58" s="98">
        <v>2537.2681645754305</v>
      </c>
      <c r="C58" s="98">
        <v>2972.22842135979</v>
      </c>
      <c r="D58" s="19">
        <f t="shared" si="2"/>
        <v>92123132.519404739</v>
      </c>
      <c r="E58" s="19">
        <f t="shared" si="0"/>
        <v>107915669.52273126</v>
      </c>
      <c r="F58" s="25">
        <v>20.190000000000001</v>
      </c>
      <c r="G58" s="22">
        <v>733000</v>
      </c>
      <c r="H58" s="22">
        <f t="shared" si="1"/>
        <v>696000</v>
      </c>
      <c r="I58" s="23"/>
      <c r="J58" s="110"/>
    </row>
    <row r="59" spans="2:10" x14ac:dyDescent="0.25">
      <c r="B59" s="98">
        <v>2972.22842135979</v>
      </c>
      <c r="C59" s="98">
        <v>3383.0242194339071</v>
      </c>
      <c r="D59" s="19">
        <f t="shared" si="2"/>
        <v>107915669.52273126</v>
      </c>
      <c r="E59" s="19">
        <f t="shared" si="0"/>
        <v>122830843.3592063</v>
      </c>
      <c r="F59" s="25">
        <v>22.47</v>
      </c>
      <c r="G59" s="22">
        <v>816000</v>
      </c>
      <c r="H59" s="22">
        <f t="shared" si="1"/>
        <v>775000</v>
      </c>
      <c r="I59" s="23"/>
      <c r="J59" s="110"/>
    </row>
    <row r="60" spans="2:10" x14ac:dyDescent="0.25">
      <c r="B60" s="98">
        <v>3383.0242194339071</v>
      </c>
      <c r="C60" s="98">
        <v>3817.9844762182665</v>
      </c>
      <c r="D60" s="19">
        <f t="shared" si="2"/>
        <v>122830843.3592063</v>
      </c>
      <c r="E60" s="19">
        <f t="shared" si="0"/>
        <v>138623380.36253282</v>
      </c>
      <c r="F60" s="25">
        <v>24.92</v>
      </c>
      <c r="G60" s="22">
        <v>905000</v>
      </c>
      <c r="H60" s="22">
        <f t="shared" si="1"/>
        <v>860000</v>
      </c>
      <c r="I60" s="23"/>
      <c r="J60" s="110"/>
    </row>
    <row r="61" spans="2:10" x14ac:dyDescent="0.25">
      <c r="B61" s="98">
        <v>3817.9844762182665</v>
      </c>
      <c r="C61" s="98">
        <v>4228.7802742923841</v>
      </c>
      <c r="D61" s="19">
        <f t="shared" si="2"/>
        <v>138623380.36253282</v>
      </c>
      <c r="E61" s="19">
        <f t="shared" si="0"/>
        <v>153538554.19900787</v>
      </c>
      <c r="F61" s="25">
        <v>27.37</v>
      </c>
      <c r="G61" s="22">
        <v>994000</v>
      </c>
      <c r="H61" s="22">
        <f t="shared" si="1"/>
        <v>944000</v>
      </c>
      <c r="I61" s="23"/>
      <c r="J61" s="110"/>
    </row>
    <row r="62" spans="2:10" x14ac:dyDescent="0.25">
      <c r="B62" s="98">
        <v>4228.7802742923841</v>
      </c>
      <c r="C62" s="98">
        <v>4639.5760723665016</v>
      </c>
      <c r="D62" s="19">
        <f t="shared" si="2"/>
        <v>153538554.19900787</v>
      </c>
      <c r="E62" s="19">
        <f t="shared" si="0"/>
        <v>168453728.03548294</v>
      </c>
      <c r="F62" s="25">
        <v>31.78</v>
      </c>
      <c r="G62" s="22">
        <v>1154000</v>
      </c>
      <c r="H62" s="22">
        <f t="shared" si="1"/>
        <v>1096000</v>
      </c>
      <c r="I62" s="23"/>
      <c r="J62" s="110"/>
    </row>
    <row r="63" spans="2:10" x14ac:dyDescent="0.25">
      <c r="B63" s="98">
        <v>4639.5760723665016</v>
      </c>
      <c r="C63" s="98">
        <v>5074.5363291508611</v>
      </c>
      <c r="D63" s="19">
        <f t="shared" si="2"/>
        <v>168453728.03548294</v>
      </c>
      <c r="E63" s="19">
        <f t="shared" si="0"/>
        <v>184246265.03880948</v>
      </c>
      <c r="F63" s="25">
        <v>32.36</v>
      </c>
      <c r="G63" s="22">
        <v>1175000</v>
      </c>
      <c r="H63" s="22">
        <f t="shared" si="1"/>
        <v>1116000</v>
      </c>
      <c r="I63" s="23"/>
      <c r="J63" s="110"/>
    </row>
    <row r="64" spans="2:10" x14ac:dyDescent="0.25">
      <c r="B64" s="98">
        <v>5074.5363291508611</v>
      </c>
      <c r="C64" s="98">
        <v>5509.4965859352205</v>
      </c>
      <c r="D64" s="19">
        <f t="shared" si="2"/>
        <v>184246265.03880948</v>
      </c>
      <c r="E64" s="19">
        <f t="shared" si="0"/>
        <v>200038802.04213598</v>
      </c>
      <c r="F64" s="25">
        <v>32.94</v>
      </c>
      <c r="G64" s="22">
        <v>1196000</v>
      </c>
      <c r="H64" s="22">
        <f t="shared" si="1"/>
        <v>1136000</v>
      </c>
      <c r="I64" s="23"/>
      <c r="J64" s="110"/>
    </row>
    <row r="65" spans="2:10" x14ac:dyDescent="0.25">
      <c r="B65" s="98">
        <v>5509.4965859352205</v>
      </c>
      <c r="C65" s="98">
        <v>5920.2923840093372</v>
      </c>
      <c r="D65" s="19">
        <f t="shared" si="2"/>
        <v>200038802.04213598</v>
      </c>
      <c r="E65" s="19">
        <f t="shared" si="0"/>
        <v>214953975.87861103</v>
      </c>
      <c r="F65" s="25">
        <v>33.56</v>
      </c>
      <c r="G65" s="22">
        <v>1218000</v>
      </c>
      <c r="H65" s="22">
        <f t="shared" si="1"/>
        <v>1158000</v>
      </c>
      <c r="I65" s="23"/>
      <c r="J65" s="110"/>
    </row>
    <row r="66" spans="2:10" x14ac:dyDescent="0.25">
      <c r="B66" s="98">
        <v>5920.2923840093372</v>
      </c>
      <c r="C66" s="98">
        <v>6331.0881820834547</v>
      </c>
      <c r="D66" s="19">
        <f t="shared" si="2"/>
        <v>214953975.87861103</v>
      </c>
      <c r="E66" s="19">
        <f t="shared" ref="E66:E100" si="3">C66*$L$4</f>
        <v>229869149.71508607</v>
      </c>
      <c r="F66" s="25">
        <v>34.229999999999997</v>
      </c>
      <c r="G66" s="22">
        <v>1243000</v>
      </c>
      <c r="H66" s="22">
        <f t="shared" si="1"/>
        <v>1181000</v>
      </c>
      <c r="I66" s="23"/>
      <c r="J66" s="110"/>
    </row>
    <row r="67" spans="2:10" x14ac:dyDescent="0.25">
      <c r="B67" s="98">
        <v>6331.0881820834547</v>
      </c>
      <c r="C67" s="98">
        <v>6766.0484388678142</v>
      </c>
      <c r="D67" s="19">
        <f t="shared" si="2"/>
        <v>229869149.71508607</v>
      </c>
      <c r="E67" s="19">
        <f t="shared" si="3"/>
        <v>245661686.71841261</v>
      </c>
      <c r="F67" s="25">
        <v>34.72</v>
      </c>
      <c r="G67" s="22">
        <v>1261000</v>
      </c>
      <c r="H67" s="22">
        <f t="shared" si="1"/>
        <v>1198000</v>
      </c>
      <c r="I67" s="23"/>
      <c r="J67" s="110"/>
    </row>
    <row r="68" spans="2:10" x14ac:dyDescent="0.25">
      <c r="B68" s="98">
        <v>6766.0484388678142</v>
      </c>
      <c r="C68" s="98">
        <v>7176.8442369419317</v>
      </c>
      <c r="D68" s="19">
        <f t="shared" si="2"/>
        <v>245661686.71841261</v>
      </c>
      <c r="E68" s="19">
        <f t="shared" si="3"/>
        <v>260576860.55488765</v>
      </c>
      <c r="F68" s="25">
        <v>35.4</v>
      </c>
      <c r="G68" s="22">
        <v>1285000</v>
      </c>
      <c r="H68" s="22">
        <f t="shared" si="1"/>
        <v>1221000</v>
      </c>
      <c r="I68" s="23"/>
      <c r="J68" s="110"/>
    </row>
    <row r="69" spans="2:10" x14ac:dyDescent="0.25">
      <c r="B69" s="98">
        <v>7176.8442369419317</v>
      </c>
      <c r="C69" s="98">
        <v>7635.9689524365331</v>
      </c>
      <c r="D69" s="19">
        <f t="shared" si="2"/>
        <v>260576860.55488765</v>
      </c>
      <c r="E69" s="19">
        <f t="shared" si="3"/>
        <v>277246760.72506565</v>
      </c>
      <c r="F69" s="25">
        <v>35.979999999999997</v>
      </c>
      <c r="G69" s="22">
        <v>1306000</v>
      </c>
      <c r="H69" s="22">
        <f t="shared" si="1"/>
        <v>1241000</v>
      </c>
      <c r="I69" s="23"/>
      <c r="J69" s="110"/>
    </row>
    <row r="70" spans="2:10" x14ac:dyDescent="0.25">
      <c r="B70" s="98">
        <v>7635.9689524365331</v>
      </c>
      <c r="C70" s="98">
        <v>8022.6002918004087</v>
      </c>
      <c r="D70" s="19">
        <f t="shared" si="2"/>
        <v>277246760.72506565</v>
      </c>
      <c r="E70" s="19">
        <f t="shared" si="3"/>
        <v>291284571.39468926</v>
      </c>
      <c r="F70" s="25">
        <v>36.5</v>
      </c>
      <c r="G70" s="22">
        <v>1325000</v>
      </c>
      <c r="H70" s="22">
        <f t="shared" si="1"/>
        <v>1259000</v>
      </c>
      <c r="I70" s="23"/>
      <c r="J70" s="110"/>
    </row>
    <row r="71" spans="2:10" x14ac:dyDescent="0.25">
      <c r="B71" s="98">
        <v>8022.6002918004087</v>
      </c>
      <c r="C71" s="98">
        <v>8457.5605485847682</v>
      </c>
      <c r="D71" s="19">
        <f t="shared" si="2"/>
        <v>291284571.39468926</v>
      </c>
      <c r="E71" s="19">
        <f t="shared" si="3"/>
        <v>307077108.39801574</v>
      </c>
      <c r="F71" s="25">
        <v>37.26</v>
      </c>
      <c r="G71" s="22">
        <v>1353000</v>
      </c>
      <c r="H71" s="22">
        <f t="shared" si="1"/>
        <v>1285000</v>
      </c>
      <c r="I71" s="29"/>
      <c r="J71" s="110"/>
    </row>
    <row r="72" spans="2:10" x14ac:dyDescent="0.25">
      <c r="B72" s="99">
        <v>8457.5605485847682</v>
      </c>
      <c r="C72" s="99">
        <v>12662.176364166909</v>
      </c>
      <c r="D72" s="19">
        <f>E71</f>
        <v>307077108.39801574</v>
      </c>
      <c r="E72" s="19">
        <f t="shared" si="3"/>
        <v>459738299.43017215</v>
      </c>
      <c r="F72" s="25">
        <v>38.520000000000003</v>
      </c>
      <c r="G72" s="22">
        <v>1399000</v>
      </c>
      <c r="H72" s="22">
        <f t="shared" si="1"/>
        <v>1329000</v>
      </c>
      <c r="I72" s="23"/>
      <c r="J72" s="110"/>
    </row>
    <row r="73" spans="2:10" x14ac:dyDescent="0.25">
      <c r="B73" s="99">
        <v>12662.176364166909</v>
      </c>
      <c r="C73" s="99">
        <v>16915.121097169536</v>
      </c>
      <c r="D73" s="19">
        <f>E72</f>
        <v>459738299.43017215</v>
      </c>
      <c r="E73" s="19">
        <f t="shared" si="3"/>
        <v>614154216.79603148</v>
      </c>
      <c r="F73" s="25">
        <v>40.119999999999997</v>
      </c>
      <c r="G73" s="22">
        <v>1457000</v>
      </c>
      <c r="H73" s="22">
        <f t="shared" si="1"/>
        <v>1384000</v>
      </c>
      <c r="I73" s="23"/>
      <c r="J73" s="110"/>
    </row>
    <row r="74" spans="2:10" x14ac:dyDescent="0.25">
      <c r="B74" s="99">
        <v>16915.121097169536</v>
      </c>
      <c r="C74" s="99">
        <v>21143.901371461921</v>
      </c>
      <c r="D74" s="19">
        <f t="shared" ref="D74:D101" si="4">E73</f>
        <v>614154216.79603148</v>
      </c>
      <c r="E74" s="19">
        <f t="shared" si="3"/>
        <v>767692770.99503946</v>
      </c>
      <c r="F74" s="25">
        <v>41.41</v>
      </c>
      <c r="G74" s="22">
        <v>1504000</v>
      </c>
      <c r="H74" s="22">
        <f t="shared" si="1"/>
        <v>1428000</v>
      </c>
      <c r="I74" s="23"/>
      <c r="J74" s="110"/>
    </row>
    <row r="75" spans="2:10" x14ac:dyDescent="0.25">
      <c r="B75" s="103">
        <v>21143.901371461921</v>
      </c>
      <c r="C75" s="103">
        <v>25372.681645754303</v>
      </c>
      <c r="D75" s="19">
        <f t="shared" si="4"/>
        <v>767692770.99503946</v>
      </c>
      <c r="E75" s="19">
        <f t="shared" si="3"/>
        <v>921231325.19404721</v>
      </c>
      <c r="F75" s="25">
        <v>42.43</v>
      </c>
      <c r="G75" s="22">
        <v>1541000</v>
      </c>
      <c r="H75" s="22">
        <f t="shared" si="1"/>
        <v>1464000</v>
      </c>
      <c r="I75" s="23"/>
      <c r="J75" s="110"/>
    </row>
    <row r="76" spans="2:10" x14ac:dyDescent="0.25">
      <c r="B76" s="103">
        <v>25372.681645754303</v>
      </c>
      <c r="C76" s="103">
        <v>27160.85</v>
      </c>
      <c r="D76" s="19">
        <f t="shared" si="4"/>
        <v>921231325.19404721</v>
      </c>
      <c r="E76" s="19">
        <f t="shared" si="3"/>
        <v>986156141.79999995</v>
      </c>
      <c r="F76" s="25">
        <v>43.24</v>
      </c>
      <c r="G76" s="22">
        <v>1570000</v>
      </c>
      <c r="H76" s="22">
        <f t="shared" si="1"/>
        <v>1491000</v>
      </c>
      <c r="I76" s="23"/>
      <c r="J76" s="110"/>
    </row>
    <row r="77" spans="2:10" x14ac:dyDescent="0.25">
      <c r="B77" s="103">
        <v>27160.85</v>
      </c>
      <c r="C77" s="103">
        <v>33806.077735628831</v>
      </c>
      <c r="D77" s="19">
        <f t="shared" si="4"/>
        <v>986156141.79999995</v>
      </c>
      <c r="E77" s="19">
        <f t="shared" si="3"/>
        <v>1227431070.4252117</v>
      </c>
      <c r="F77" s="25">
        <v>43.95</v>
      </c>
      <c r="G77" s="22">
        <v>1596000</v>
      </c>
      <c r="H77" s="22">
        <f t="shared" si="1"/>
        <v>1516000</v>
      </c>
      <c r="I77" s="23"/>
      <c r="J77" s="110"/>
    </row>
    <row r="78" spans="2:10" x14ac:dyDescent="0.25">
      <c r="B78" s="103">
        <v>33806.077735628831</v>
      </c>
      <c r="C78" s="103">
        <v>38034.858009921212</v>
      </c>
      <c r="D78" s="19">
        <f t="shared" si="4"/>
        <v>1227431070.4252117</v>
      </c>
      <c r="E78" s="19">
        <f t="shared" si="3"/>
        <v>1380969624.6242194</v>
      </c>
      <c r="F78" s="25">
        <v>44.44</v>
      </c>
      <c r="G78" s="22">
        <v>1614000</v>
      </c>
      <c r="H78" s="22">
        <f t="shared" si="1"/>
        <v>1533000</v>
      </c>
      <c r="I78" s="23"/>
      <c r="J78" s="110"/>
    </row>
    <row r="79" spans="2:10" x14ac:dyDescent="0.25">
      <c r="B79" s="99">
        <v>38034.858009921212</v>
      </c>
      <c r="C79" s="99">
        <v>42239.473825503359</v>
      </c>
      <c r="D79" s="19">
        <f t="shared" si="4"/>
        <v>1380969624.6242194</v>
      </c>
      <c r="E79" s="19">
        <f t="shared" si="3"/>
        <v>1533630815.6563759</v>
      </c>
      <c r="F79" s="25">
        <v>44.94</v>
      </c>
      <c r="G79" s="22">
        <v>1632000</v>
      </c>
      <c r="H79" s="22">
        <f t="shared" si="1"/>
        <v>1550000</v>
      </c>
      <c r="I79" s="23"/>
      <c r="J79" s="110"/>
    </row>
    <row r="80" spans="2:10" x14ac:dyDescent="0.25">
      <c r="B80" s="99">
        <v>42239.473825503359</v>
      </c>
      <c r="C80" s="99">
        <v>50697.034374088122</v>
      </c>
      <c r="D80" s="19">
        <f t="shared" si="4"/>
        <v>1533630815.6563759</v>
      </c>
      <c r="E80" s="19">
        <f t="shared" si="3"/>
        <v>1840707924.0543916</v>
      </c>
      <c r="F80" s="25">
        <v>45.55</v>
      </c>
      <c r="G80" s="22">
        <v>1654000</v>
      </c>
      <c r="H80" s="22">
        <f t="shared" si="1"/>
        <v>1571000</v>
      </c>
      <c r="I80" s="23"/>
      <c r="J80" s="110"/>
    </row>
    <row r="81" spans="2:10" x14ac:dyDescent="0.25">
      <c r="B81" s="99">
        <v>50697.034374088122</v>
      </c>
      <c r="C81" s="99">
        <v>59154.594922672892</v>
      </c>
      <c r="D81" s="19">
        <f t="shared" si="4"/>
        <v>1840707924.0543916</v>
      </c>
      <c r="E81" s="19">
        <f t="shared" si="3"/>
        <v>2147785032.4524074</v>
      </c>
      <c r="F81" s="25">
        <v>46.22</v>
      </c>
      <c r="G81" s="22">
        <v>1678000</v>
      </c>
      <c r="H81" s="22">
        <f t="shared" si="1"/>
        <v>1594000</v>
      </c>
      <c r="I81" s="23"/>
      <c r="J81" s="110"/>
    </row>
    <row r="82" spans="2:10" x14ac:dyDescent="0.25">
      <c r="B82" s="99">
        <v>59154.594922672892</v>
      </c>
      <c r="C82" s="99">
        <v>67587.991012547413</v>
      </c>
      <c r="D82" s="19">
        <f t="shared" si="4"/>
        <v>2147785032.4524074</v>
      </c>
      <c r="E82" s="19">
        <f t="shared" si="3"/>
        <v>2453984777.6835713</v>
      </c>
      <c r="F82" s="25">
        <v>46.72</v>
      </c>
      <c r="G82" s="22">
        <v>1696000</v>
      </c>
      <c r="H82" s="22">
        <f t="shared" si="1"/>
        <v>1611000</v>
      </c>
      <c r="I82" s="23"/>
      <c r="J82" s="110"/>
    </row>
    <row r="83" spans="2:10" x14ac:dyDescent="0.25">
      <c r="B83" s="99">
        <v>67587.991012547413</v>
      </c>
      <c r="C83" s="99">
        <v>76045.55156113219</v>
      </c>
      <c r="D83" s="19">
        <f t="shared" si="4"/>
        <v>2453984777.6835713</v>
      </c>
      <c r="E83" s="19">
        <f t="shared" si="3"/>
        <v>2761061886.0815873</v>
      </c>
      <c r="F83" s="25">
        <v>47.07</v>
      </c>
      <c r="G83" s="22">
        <v>1709000</v>
      </c>
      <c r="H83" s="22">
        <f t="shared" si="1"/>
        <v>1624000</v>
      </c>
      <c r="I83" s="23"/>
      <c r="J83" s="110"/>
    </row>
    <row r="84" spans="2:10" x14ac:dyDescent="0.25">
      <c r="B84" s="103">
        <v>76045.55156113219</v>
      </c>
      <c r="C84" s="103">
        <v>84503.11</v>
      </c>
      <c r="D84" s="19">
        <f t="shared" si="4"/>
        <v>2761061886.0815873</v>
      </c>
      <c r="E84" s="19">
        <f t="shared" si="3"/>
        <v>3068138917.8800001</v>
      </c>
      <c r="F84" s="25">
        <v>47.56</v>
      </c>
      <c r="G84" s="22">
        <v>1727000</v>
      </c>
      <c r="H84" s="22">
        <f t="shared" si="1"/>
        <v>1640000</v>
      </c>
      <c r="I84" s="23"/>
      <c r="J84" s="110"/>
    </row>
    <row r="85" spans="2:10" x14ac:dyDescent="0.25">
      <c r="B85" s="103">
        <v>84503.11</v>
      </c>
      <c r="C85" s="103">
        <v>126742.58593522031</v>
      </c>
      <c r="D85" s="19">
        <f t="shared" si="4"/>
        <v>3068138917.8800001</v>
      </c>
      <c r="E85" s="19">
        <f t="shared" si="3"/>
        <v>4601769810.1359787</v>
      </c>
      <c r="F85" s="25">
        <v>48.41</v>
      </c>
      <c r="G85" s="22">
        <v>1758000</v>
      </c>
      <c r="H85" s="22">
        <f t="shared" si="1"/>
        <v>1670000</v>
      </c>
      <c r="I85" s="23"/>
      <c r="J85" s="110"/>
    </row>
    <row r="86" spans="2:10" x14ac:dyDescent="0.25">
      <c r="B86" s="99">
        <v>126742.58593522031</v>
      </c>
      <c r="C86" s="99">
        <v>168982.05976072367</v>
      </c>
      <c r="D86" s="19">
        <f t="shared" si="4"/>
        <v>4601769810.1359787</v>
      </c>
      <c r="E86" s="19">
        <f t="shared" si="3"/>
        <v>6135400625.7923546</v>
      </c>
      <c r="F86" s="25">
        <v>49.75</v>
      </c>
      <c r="G86" s="22">
        <v>1806000</v>
      </c>
      <c r="H86" s="22">
        <f t="shared" si="1"/>
        <v>1716000</v>
      </c>
      <c r="I86" s="23"/>
      <c r="J86" s="110"/>
    </row>
    <row r="87" spans="2:10" x14ac:dyDescent="0.25">
      <c r="B87" s="99">
        <v>168982.05976072367</v>
      </c>
      <c r="C87" s="99">
        <v>211221.53358622701</v>
      </c>
      <c r="D87" s="19">
        <f t="shared" si="4"/>
        <v>6135400625.7923546</v>
      </c>
      <c r="E87" s="19">
        <f t="shared" si="3"/>
        <v>7669031441.4487305</v>
      </c>
      <c r="F87" s="25">
        <v>51.44</v>
      </c>
      <c r="G87" s="22">
        <v>1868000</v>
      </c>
      <c r="H87" s="22">
        <f t="shared" si="1"/>
        <v>1774000</v>
      </c>
      <c r="I87" s="23"/>
      <c r="J87" s="110"/>
    </row>
    <row r="88" spans="2:10" x14ac:dyDescent="0.25">
      <c r="B88" s="99">
        <v>211221.53358622701</v>
      </c>
      <c r="C88" s="99">
        <v>253485.17187044062</v>
      </c>
      <c r="D88" s="19">
        <f t="shared" si="4"/>
        <v>7669031441.4487305</v>
      </c>
      <c r="E88" s="19">
        <f t="shared" si="3"/>
        <v>9203539620.2719574</v>
      </c>
      <c r="F88" s="25">
        <v>52.9</v>
      </c>
      <c r="G88" s="22">
        <v>1921000</v>
      </c>
      <c r="H88" s="22">
        <f t="shared" si="1"/>
        <v>1825000</v>
      </c>
      <c r="I88" s="23"/>
      <c r="J88" s="110"/>
    </row>
    <row r="89" spans="2:10" x14ac:dyDescent="0.25">
      <c r="B89" s="99">
        <v>253485.17187044062</v>
      </c>
      <c r="C89" s="99">
        <v>295724.64569594397</v>
      </c>
      <c r="D89" s="19">
        <f t="shared" si="4"/>
        <v>9203539620.2719574</v>
      </c>
      <c r="E89" s="19">
        <f t="shared" si="3"/>
        <v>10737170435.928333</v>
      </c>
      <c r="F89" s="25">
        <v>53.4</v>
      </c>
      <c r="G89" s="22">
        <v>1939000</v>
      </c>
      <c r="H89" s="22">
        <f t="shared" si="1"/>
        <v>1842000</v>
      </c>
      <c r="I89" s="23"/>
      <c r="J89" s="110"/>
    </row>
    <row r="90" spans="2:10" x14ac:dyDescent="0.25">
      <c r="B90" s="99">
        <v>295724.64569594397</v>
      </c>
      <c r="C90" s="99">
        <v>337964.11952144734</v>
      </c>
      <c r="D90" s="19">
        <f t="shared" si="4"/>
        <v>10737170435.928333</v>
      </c>
      <c r="E90" s="19">
        <f t="shared" si="3"/>
        <v>12270801251.584709</v>
      </c>
      <c r="F90" s="25">
        <v>54.07</v>
      </c>
      <c r="G90" s="22">
        <v>1963000</v>
      </c>
      <c r="H90" s="22">
        <f t="shared" si="1"/>
        <v>1865000</v>
      </c>
      <c r="I90" s="23"/>
      <c r="J90" s="110"/>
    </row>
    <row r="91" spans="2:10" x14ac:dyDescent="0.25">
      <c r="B91" s="99">
        <v>337964.11952144734</v>
      </c>
      <c r="C91" s="99">
        <v>380203.59334695071</v>
      </c>
      <c r="D91" s="19">
        <f t="shared" si="4"/>
        <v>12270801251.584709</v>
      </c>
      <c r="E91" s="19">
        <f t="shared" si="3"/>
        <v>13804432067.241087</v>
      </c>
      <c r="F91" s="25">
        <v>54.83</v>
      </c>
      <c r="G91" s="22">
        <v>1991000</v>
      </c>
      <c r="H91" s="22">
        <f t="shared" si="1"/>
        <v>1891000</v>
      </c>
      <c r="I91" s="23"/>
      <c r="J91" s="110"/>
    </row>
    <row r="92" spans="2:10" x14ac:dyDescent="0.25">
      <c r="B92" s="99">
        <v>380203.59334695071</v>
      </c>
      <c r="C92" s="99">
        <v>422467.23163116426</v>
      </c>
      <c r="D92" s="19">
        <f t="shared" si="4"/>
        <v>13804432067.241087</v>
      </c>
      <c r="E92" s="19">
        <f t="shared" si="3"/>
        <v>15338940246.064312</v>
      </c>
      <c r="F92" s="25">
        <v>55.94</v>
      </c>
      <c r="G92" s="22">
        <v>2031000</v>
      </c>
      <c r="H92" s="22">
        <f t="shared" si="1"/>
        <v>1930000</v>
      </c>
      <c r="I92" s="23"/>
      <c r="J92" s="110"/>
    </row>
    <row r="93" spans="2:10" x14ac:dyDescent="0.25">
      <c r="B93" s="99">
        <v>422467.23163116426</v>
      </c>
      <c r="C93" s="99">
        <v>844910.29880361829</v>
      </c>
      <c r="D93" s="19">
        <f t="shared" si="4"/>
        <v>15338940246.064312</v>
      </c>
      <c r="E93" s="19">
        <f t="shared" si="3"/>
        <v>30677003128.961773</v>
      </c>
      <c r="F93" s="25">
        <v>58.97</v>
      </c>
      <c r="G93" s="22">
        <v>2141000</v>
      </c>
      <c r="H93" s="22">
        <f t="shared" si="1"/>
        <v>2034000</v>
      </c>
      <c r="I93" s="23"/>
      <c r="J93" s="110"/>
    </row>
    <row r="94" spans="2:10" x14ac:dyDescent="0.25">
      <c r="B94" s="99">
        <v>844910.29880361829</v>
      </c>
      <c r="C94" s="99">
        <v>1689820.5976072366</v>
      </c>
      <c r="D94" s="19">
        <f t="shared" si="4"/>
        <v>30677003128.961773</v>
      </c>
      <c r="E94" s="19">
        <f t="shared" si="3"/>
        <v>61354006257.923546</v>
      </c>
      <c r="F94" s="25">
        <v>59.24</v>
      </c>
      <c r="G94" s="22">
        <v>2151000</v>
      </c>
      <c r="H94" s="22">
        <f t="shared" si="1"/>
        <v>2043000</v>
      </c>
      <c r="I94" s="23"/>
      <c r="J94" s="110"/>
    </row>
    <row r="95" spans="2:10" x14ac:dyDescent="0.25">
      <c r="B95" s="99">
        <v>1689820.5976072366</v>
      </c>
      <c r="C95" s="99">
        <v>2534730.896410855</v>
      </c>
      <c r="D95" s="19">
        <f t="shared" si="4"/>
        <v>61354006257.923546</v>
      </c>
      <c r="E95" s="19">
        <f t="shared" si="3"/>
        <v>92031009386.88533</v>
      </c>
      <c r="F95" s="25">
        <v>59.47</v>
      </c>
      <c r="G95" s="22">
        <v>2159000</v>
      </c>
      <c r="H95" s="22">
        <f t="shared" si="1"/>
        <v>2051000</v>
      </c>
      <c r="I95" s="23"/>
      <c r="J95" s="110"/>
    </row>
    <row r="96" spans="2:10" x14ac:dyDescent="0.25">
      <c r="B96" s="99">
        <v>2534730.896410855</v>
      </c>
      <c r="C96" s="99">
        <v>3379641.1952144732</v>
      </c>
      <c r="D96" s="19">
        <f t="shared" si="4"/>
        <v>92031009386.88533</v>
      </c>
      <c r="E96" s="19">
        <f t="shared" si="3"/>
        <v>122708012515.84709</v>
      </c>
      <c r="F96" s="25">
        <v>59.64</v>
      </c>
      <c r="G96" s="22">
        <v>2165000</v>
      </c>
      <c r="H96" s="22">
        <f t="shared" si="1"/>
        <v>2057000</v>
      </c>
      <c r="I96" s="23"/>
      <c r="J96" s="110"/>
    </row>
    <row r="97" spans="1:10" x14ac:dyDescent="0.25">
      <c r="B97" s="99">
        <v>3379641.1952144732</v>
      </c>
      <c r="C97" s="99">
        <v>4224551.4940180918</v>
      </c>
      <c r="D97" s="19">
        <f t="shared" si="4"/>
        <v>122708012515.84709</v>
      </c>
      <c r="E97" s="19">
        <f t="shared" si="3"/>
        <v>153385015644.80887</v>
      </c>
      <c r="F97" s="25">
        <v>59.82</v>
      </c>
      <c r="G97" s="22">
        <v>2172000</v>
      </c>
      <c r="H97" s="22">
        <f t="shared" si="1"/>
        <v>2063000</v>
      </c>
      <c r="I97" s="23"/>
      <c r="J97" s="110"/>
    </row>
    <row r="98" spans="1:10" x14ac:dyDescent="0.25">
      <c r="B98" s="99">
        <v>4224551.4940180918</v>
      </c>
      <c r="C98" s="99">
        <v>8449102.9880361836</v>
      </c>
      <c r="D98" s="19">
        <f t="shared" si="4"/>
        <v>153385015644.80887</v>
      </c>
      <c r="E98" s="19">
        <f t="shared" si="3"/>
        <v>306770031289.61774</v>
      </c>
      <c r="F98" s="25">
        <v>59.99</v>
      </c>
      <c r="G98" s="22">
        <v>2178000</v>
      </c>
      <c r="H98" s="22">
        <f t="shared" si="1"/>
        <v>2069000</v>
      </c>
      <c r="I98" s="23"/>
      <c r="J98" s="110"/>
    </row>
    <row r="99" spans="1:10" x14ac:dyDescent="0.25">
      <c r="B99" s="99">
        <v>8449102.9880361836</v>
      </c>
      <c r="C99" s="99">
        <v>16898205.976072367</v>
      </c>
      <c r="D99" s="19">
        <f t="shared" si="4"/>
        <v>306770031289.61774</v>
      </c>
      <c r="E99" s="19">
        <f t="shared" si="3"/>
        <v>613540062579.23547</v>
      </c>
      <c r="F99" s="25">
        <v>60.67</v>
      </c>
      <c r="G99" s="22">
        <v>2203000</v>
      </c>
      <c r="H99" s="22">
        <f t="shared" ref="H99:H101" si="5">ROUND(($L$4*F99)*(1-5%),-3)</f>
        <v>2093000</v>
      </c>
      <c r="I99" s="23"/>
      <c r="J99" s="110"/>
    </row>
    <row r="100" spans="1:10" x14ac:dyDescent="0.25">
      <c r="B100" s="99">
        <v>16898205.976072367</v>
      </c>
      <c r="C100" s="99">
        <v>21122757.470090456</v>
      </c>
      <c r="D100" s="19">
        <f t="shared" si="4"/>
        <v>613540062579.23547</v>
      </c>
      <c r="E100" s="19">
        <f t="shared" si="3"/>
        <v>766925078224.04431</v>
      </c>
      <c r="F100" s="25">
        <v>62.1</v>
      </c>
      <c r="G100" s="22">
        <v>2255000</v>
      </c>
      <c r="H100" s="22">
        <f t="shared" si="5"/>
        <v>2142000</v>
      </c>
      <c r="I100" s="23"/>
      <c r="J100" s="110"/>
    </row>
    <row r="101" spans="1:10" x14ac:dyDescent="0.25">
      <c r="B101" s="99">
        <v>21122757.470090456</v>
      </c>
      <c r="C101" s="99" t="s">
        <v>4</v>
      </c>
      <c r="D101" s="19">
        <f t="shared" si="4"/>
        <v>766925078224.04431</v>
      </c>
      <c r="E101" s="27" t="s">
        <v>4</v>
      </c>
      <c r="F101" s="25">
        <v>62.77</v>
      </c>
      <c r="G101" s="22">
        <v>2279000</v>
      </c>
      <c r="H101" s="22">
        <f t="shared" si="5"/>
        <v>2165000</v>
      </c>
      <c r="I101" s="29"/>
      <c r="J101" s="110"/>
    </row>
    <row r="102" spans="1:10" ht="18" x14ac:dyDescent="0.25">
      <c r="B102" s="157"/>
      <c r="C102" s="158"/>
      <c r="D102" s="158"/>
      <c r="E102" s="158"/>
      <c r="F102" s="158"/>
      <c r="G102" s="158"/>
      <c r="H102" s="158"/>
      <c r="I102" s="159"/>
      <c r="J102" s="110"/>
    </row>
    <row r="103" spans="1:10" ht="21" customHeight="1" x14ac:dyDescent="0.25">
      <c r="B103" s="160" t="s">
        <v>34</v>
      </c>
      <c r="C103" s="161"/>
      <c r="D103" s="161"/>
      <c r="E103" s="161"/>
      <c r="F103" s="161"/>
      <c r="G103" s="161"/>
      <c r="H103" s="161"/>
      <c r="I103" s="162"/>
      <c r="J103" s="110"/>
    </row>
    <row r="104" spans="1:10" ht="21" customHeight="1" x14ac:dyDescent="0.25">
      <c r="B104" s="160"/>
      <c r="C104" s="161"/>
      <c r="D104" s="161"/>
      <c r="E104" s="161"/>
      <c r="F104" s="161"/>
      <c r="G104" s="161"/>
      <c r="H104" s="161"/>
      <c r="I104" s="162"/>
      <c r="J104" s="110"/>
    </row>
    <row r="105" spans="1:10" ht="15.75" customHeight="1" x14ac:dyDescent="0.25">
      <c r="B105" s="176" t="s">
        <v>53</v>
      </c>
      <c r="C105" s="177"/>
      <c r="D105" s="177"/>
      <c r="E105" s="177"/>
      <c r="F105" s="177"/>
      <c r="G105" s="177"/>
      <c r="H105" s="177"/>
      <c r="I105" s="34"/>
      <c r="J105" s="110"/>
    </row>
    <row r="106" spans="1:10" x14ac:dyDescent="0.25">
      <c r="B106" s="176"/>
      <c r="C106" s="177"/>
      <c r="D106" s="177"/>
      <c r="E106" s="177"/>
      <c r="F106" s="177"/>
      <c r="G106" s="177"/>
      <c r="H106" s="177"/>
      <c r="I106" s="34"/>
      <c r="J106" s="110"/>
    </row>
    <row r="107" spans="1:10" ht="31.5" customHeight="1" x14ac:dyDescent="0.25">
      <c r="B107" s="176"/>
      <c r="C107" s="177"/>
      <c r="D107" s="177"/>
      <c r="E107" s="177"/>
      <c r="F107" s="177"/>
      <c r="G107" s="177"/>
      <c r="H107" s="177"/>
      <c r="I107" s="34"/>
      <c r="J107" s="110"/>
    </row>
    <row r="108" spans="1:10" x14ac:dyDescent="0.25">
      <c r="B108" s="176"/>
      <c r="C108" s="177"/>
      <c r="D108" s="177"/>
      <c r="E108" s="177"/>
      <c r="F108" s="177"/>
      <c r="G108" s="177"/>
      <c r="H108" s="177"/>
      <c r="I108" s="34"/>
      <c r="J108" s="110"/>
    </row>
    <row r="109" spans="1:10" x14ac:dyDescent="0.25">
      <c r="B109" s="176"/>
      <c r="C109" s="177"/>
      <c r="D109" s="177"/>
      <c r="E109" s="177"/>
      <c r="F109" s="177"/>
      <c r="G109" s="177"/>
      <c r="H109" s="177"/>
      <c r="I109" s="34"/>
      <c r="J109" s="110"/>
    </row>
    <row r="110" spans="1:10" ht="8.25" customHeight="1" x14ac:dyDescent="0.25">
      <c r="B110" s="6"/>
      <c r="C110" s="7"/>
      <c r="D110" s="119"/>
      <c r="E110" s="119"/>
      <c r="F110" s="32"/>
      <c r="G110" s="32"/>
      <c r="H110" s="7"/>
      <c r="I110" s="34"/>
    </row>
    <row r="111" spans="1:10" ht="47.25" x14ac:dyDescent="0.25">
      <c r="A111" s="134"/>
      <c r="B111" s="180" t="s">
        <v>0</v>
      </c>
      <c r="C111" s="180"/>
      <c r="D111" s="180" t="s">
        <v>0</v>
      </c>
      <c r="E111" s="180"/>
      <c r="F111" s="131" t="s">
        <v>1</v>
      </c>
      <c r="G111" s="131" t="s">
        <v>1</v>
      </c>
      <c r="H111" s="129" t="s">
        <v>60</v>
      </c>
      <c r="I111" s="33"/>
    </row>
    <row r="112" spans="1:10" x14ac:dyDescent="0.25">
      <c r="B112" s="152" t="s">
        <v>40</v>
      </c>
      <c r="C112" s="152"/>
      <c r="D112" s="152" t="s">
        <v>5</v>
      </c>
      <c r="E112" s="152"/>
      <c r="F112" s="111" t="s">
        <v>40</v>
      </c>
      <c r="G112" s="133" t="s">
        <v>3</v>
      </c>
      <c r="H112" s="15" t="s">
        <v>3</v>
      </c>
      <c r="I112" s="33"/>
    </row>
    <row r="113" spans="2:10" x14ac:dyDescent="0.25">
      <c r="B113" s="16" t="s">
        <v>17</v>
      </c>
      <c r="C113" s="16" t="s">
        <v>18</v>
      </c>
      <c r="D113" s="16" t="s">
        <v>17</v>
      </c>
      <c r="E113" s="16" t="s">
        <v>18</v>
      </c>
      <c r="F113" s="111"/>
      <c r="G113" s="112"/>
      <c r="H113" s="111"/>
      <c r="I113" s="33"/>
    </row>
    <row r="114" spans="2:10" x14ac:dyDescent="0.25">
      <c r="B114" s="91">
        <v>0</v>
      </c>
      <c r="C114" s="91">
        <v>72.493376130726588</v>
      </c>
      <c r="D114" s="36">
        <v>0</v>
      </c>
      <c r="E114" s="36">
        <f>C114*$L$4</f>
        <v>2632089.500554421</v>
      </c>
      <c r="F114" s="38">
        <v>1.25</v>
      </c>
      <c r="G114" s="39">
        <v>45000</v>
      </c>
      <c r="H114" s="39">
        <f>ROUND(($L$4*F114)*(1-5%),-3)</f>
        <v>43000</v>
      </c>
      <c r="I114" s="23"/>
      <c r="J114" s="110"/>
    </row>
    <row r="115" spans="2:10" x14ac:dyDescent="0.25">
      <c r="B115" s="91">
        <v>72.593376130726583</v>
      </c>
      <c r="C115" s="91">
        <v>410.79579807411733</v>
      </c>
      <c r="D115" s="36">
        <f>E114</f>
        <v>2632089.500554421</v>
      </c>
      <c r="E115" s="36">
        <f>C115*$L$4</f>
        <v>14915173.836475052</v>
      </c>
      <c r="F115" s="38">
        <v>2.71</v>
      </c>
      <c r="G115" s="39">
        <v>98000</v>
      </c>
      <c r="H115" s="39">
        <f>ROUND(($L$4*F115)*(1-5%),-3)</f>
        <v>93000</v>
      </c>
      <c r="I115" s="23"/>
      <c r="J115" s="110"/>
    </row>
    <row r="116" spans="2:10" x14ac:dyDescent="0.25">
      <c r="B116" s="91">
        <v>410.89579807411735</v>
      </c>
      <c r="C116" s="36" t="s">
        <v>4</v>
      </c>
      <c r="D116" s="36">
        <f>E115</f>
        <v>14915173.836475052</v>
      </c>
      <c r="E116" s="122" t="s">
        <v>4</v>
      </c>
      <c r="F116" s="38">
        <v>4.0599999999999996</v>
      </c>
      <c r="G116" s="39">
        <v>147000</v>
      </c>
      <c r="H116" s="39">
        <f>ROUND(($L$4*F116)*(1-5%),-3)</f>
        <v>140000</v>
      </c>
      <c r="I116" s="23"/>
      <c r="J116" s="110"/>
    </row>
    <row r="117" spans="2:10" ht="9" customHeight="1" x14ac:dyDescent="0.25">
      <c r="B117" s="6"/>
      <c r="C117" s="7"/>
      <c r="D117" s="119"/>
      <c r="E117" s="119"/>
      <c r="F117" s="7"/>
      <c r="G117" s="7"/>
      <c r="H117" s="7"/>
      <c r="I117" s="34"/>
    </row>
    <row r="118" spans="2:10" ht="15.75" customHeight="1" x14ac:dyDescent="0.25">
      <c r="B118" s="176" t="s">
        <v>30</v>
      </c>
      <c r="C118" s="177"/>
      <c r="D118" s="177"/>
      <c r="E118" s="177"/>
      <c r="F118" s="177"/>
      <c r="G118" s="177"/>
      <c r="H118" s="177"/>
      <c r="I118" s="34"/>
    </row>
    <row r="119" spans="2:10" x14ac:dyDescent="0.25">
      <c r="B119" s="176"/>
      <c r="C119" s="177"/>
      <c r="D119" s="177"/>
      <c r="E119" s="177"/>
      <c r="F119" s="177"/>
      <c r="G119" s="177"/>
      <c r="H119" s="177"/>
      <c r="I119" s="34"/>
    </row>
    <row r="120" spans="2:10" ht="9.75" customHeight="1" x14ac:dyDescent="0.25">
      <c r="B120" s="6"/>
      <c r="C120" s="7"/>
      <c r="D120" s="119"/>
      <c r="E120" s="119"/>
      <c r="F120" s="7"/>
      <c r="G120" s="7"/>
      <c r="H120" s="7"/>
      <c r="I120" s="34"/>
    </row>
    <row r="121" spans="2:10" ht="47.25" x14ac:dyDescent="0.25">
      <c r="B121" s="152" t="s">
        <v>0</v>
      </c>
      <c r="C121" s="152"/>
      <c r="D121" s="152" t="s">
        <v>0</v>
      </c>
      <c r="E121" s="152"/>
      <c r="F121" s="111" t="s">
        <v>1</v>
      </c>
      <c r="G121" s="131" t="s">
        <v>1</v>
      </c>
      <c r="H121" s="129" t="s">
        <v>60</v>
      </c>
      <c r="I121" s="33"/>
    </row>
    <row r="122" spans="2:10" x14ac:dyDescent="0.25">
      <c r="B122" s="152" t="s">
        <v>40</v>
      </c>
      <c r="C122" s="152"/>
      <c r="D122" s="152" t="s">
        <v>5</v>
      </c>
      <c r="E122" s="152"/>
      <c r="F122" s="111" t="s">
        <v>40</v>
      </c>
      <c r="G122" s="133" t="s">
        <v>3</v>
      </c>
      <c r="H122" s="15" t="s">
        <v>3</v>
      </c>
      <c r="I122" s="33"/>
    </row>
    <row r="123" spans="2:10" x14ac:dyDescent="0.25">
      <c r="B123" s="16" t="s">
        <v>17</v>
      </c>
      <c r="C123" s="16" t="s">
        <v>18</v>
      </c>
      <c r="D123" s="16" t="s">
        <v>17</v>
      </c>
      <c r="E123" s="16" t="s">
        <v>18</v>
      </c>
      <c r="F123" s="111"/>
      <c r="G123" s="112"/>
      <c r="H123" s="111"/>
      <c r="I123" s="33"/>
    </row>
    <row r="124" spans="2:10" x14ac:dyDescent="0.25">
      <c r="B124" s="91">
        <v>0</v>
      </c>
      <c r="C124" s="91">
        <v>72.493376130726588</v>
      </c>
      <c r="D124" s="36">
        <v>0</v>
      </c>
      <c r="E124" s="36">
        <f>C124*$L$4</f>
        <v>2632089.500554421</v>
      </c>
      <c r="F124" s="38">
        <v>2.71</v>
      </c>
      <c r="G124" s="39">
        <v>98000</v>
      </c>
      <c r="H124" s="39">
        <f>ROUND(($L$4*F124)*(1-5%),-3)</f>
        <v>93000</v>
      </c>
      <c r="I124" s="34"/>
      <c r="J124" s="110"/>
    </row>
    <row r="125" spans="2:10" x14ac:dyDescent="0.25">
      <c r="B125" s="91">
        <v>72.593376130726583</v>
      </c>
      <c r="C125" s="91">
        <v>410.79579807411733</v>
      </c>
      <c r="D125" s="123">
        <f>E124</f>
        <v>2632089.500554421</v>
      </c>
      <c r="E125" s="36">
        <f>C125*$L$4</f>
        <v>14915173.836475052</v>
      </c>
      <c r="F125" s="42">
        <v>4.0599999999999996</v>
      </c>
      <c r="G125" s="39">
        <v>147000</v>
      </c>
      <c r="H125" s="39">
        <f>ROUND(($L$4*F125)*(1-5%),-3)</f>
        <v>140000</v>
      </c>
      <c r="I125" s="34"/>
      <c r="J125" s="110"/>
    </row>
    <row r="126" spans="2:10" x14ac:dyDescent="0.25">
      <c r="B126" s="91">
        <v>410.89579807411735</v>
      </c>
      <c r="C126" s="36" t="s">
        <v>4</v>
      </c>
      <c r="D126" s="36">
        <f>E125</f>
        <v>14915173.836475052</v>
      </c>
      <c r="E126" s="122" t="s">
        <v>4</v>
      </c>
      <c r="F126" s="38">
        <v>5.4</v>
      </c>
      <c r="G126" s="39">
        <v>196000</v>
      </c>
      <c r="H126" s="39">
        <f>ROUND(($L$4*F126)*(1-5%),-3)</f>
        <v>186000</v>
      </c>
      <c r="I126" s="34"/>
      <c r="J126" s="110"/>
    </row>
    <row r="127" spans="2:10" ht="7.5" customHeight="1" x14ac:dyDescent="0.25">
      <c r="B127" s="43"/>
      <c r="C127" s="44"/>
      <c r="D127" s="44"/>
      <c r="E127" s="119"/>
      <c r="F127" s="47"/>
      <c r="G127" s="47"/>
      <c r="H127" s="30"/>
      <c r="I127" s="34"/>
    </row>
    <row r="128" spans="2:10" ht="18" x14ac:dyDescent="0.25">
      <c r="B128" s="141" t="s">
        <v>6</v>
      </c>
      <c r="C128" s="142"/>
      <c r="D128" s="142"/>
      <c r="E128" s="142"/>
      <c r="F128" s="142"/>
      <c r="G128" s="142"/>
      <c r="H128" s="142"/>
      <c r="I128" s="143"/>
    </row>
    <row r="129" spans="2:30" ht="15.75" customHeight="1" x14ac:dyDescent="0.25">
      <c r="B129" s="178" t="s">
        <v>54</v>
      </c>
      <c r="C129" s="179"/>
      <c r="D129" s="179"/>
      <c r="E129" s="179"/>
      <c r="F129" s="179"/>
      <c r="G129" s="179"/>
      <c r="H129" s="179"/>
      <c r="I129" s="34"/>
    </row>
    <row r="130" spans="2:30" x14ac:dyDescent="0.25">
      <c r="B130" s="178"/>
      <c r="C130" s="179"/>
      <c r="D130" s="179"/>
      <c r="E130" s="179"/>
      <c r="F130" s="179"/>
      <c r="G130" s="179"/>
      <c r="H130" s="179"/>
      <c r="I130" s="34"/>
    </row>
    <row r="131" spans="2:30" ht="63" x14ac:dyDescent="0.25">
      <c r="B131" s="6"/>
      <c r="C131" s="7"/>
      <c r="D131" s="119"/>
      <c r="E131" s="119"/>
      <c r="F131" s="131" t="s">
        <v>44</v>
      </c>
      <c r="G131" s="131" t="s">
        <v>7</v>
      </c>
      <c r="H131" s="132" t="s">
        <v>63</v>
      </c>
      <c r="I131" s="33"/>
    </row>
    <row r="132" spans="2:30" x14ac:dyDescent="0.25">
      <c r="B132" s="48" t="s">
        <v>8</v>
      </c>
      <c r="C132" s="49"/>
      <c r="D132" s="124"/>
      <c r="E132" s="125"/>
      <c r="F132" s="38">
        <v>0.34</v>
      </c>
      <c r="G132" s="39">
        <v>12300</v>
      </c>
      <c r="H132" s="39">
        <f>ROUND(($L$4*F132)*(1-7%),-2)</f>
        <v>11500</v>
      </c>
      <c r="I132" s="34"/>
      <c r="J132" s="110"/>
    </row>
    <row r="133" spans="2:30" x14ac:dyDescent="0.25">
      <c r="B133" s="48" t="s">
        <v>25</v>
      </c>
      <c r="C133" s="49"/>
      <c r="D133" s="124"/>
      <c r="E133" s="125"/>
      <c r="F133" s="38">
        <v>0.34</v>
      </c>
      <c r="G133" s="39">
        <v>12300</v>
      </c>
      <c r="H133" s="39">
        <f>ROUND(($L$4*F133)*(1-7%),-2)</f>
        <v>11500</v>
      </c>
      <c r="I133" s="34"/>
      <c r="J133" s="110"/>
    </row>
    <row r="134" spans="2:30" x14ac:dyDescent="0.25">
      <c r="B134" s="48" t="s">
        <v>9</v>
      </c>
      <c r="C134" s="48"/>
      <c r="D134" s="124"/>
      <c r="E134" s="125"/>
      <c r="F134" s="38">
        <v>0.34</v>
      </c>
      <c r="G134" s="39">
        <v>12300</v>
      </c>
      <c r="H134" s="39">
        <f>ROUND(($L$4*F134)*(1-7%),-2)</f>
        <v>11500</v>
      </c>
      <c r="I134" s="23"/>
      <c r="J134" s="110"/>
    </row>
    <row r="135" spans="2:30" ht="9.75" customHeight="1" x14ac:dyDescent="0.25">
      <c r="B135" s="31"/>
      <c r="C135" s="32"/>
      <c r="D135" s="32"/>
      <c r="E135" s="32"/>
      <c r="F135" s="32"/>
      <c r="G135" s="32"/>
      <c r="H135" s="32"/>
      <c r="I135" s="33"/>
    </row>
    <row r="136" spans="2:30" ht="19.5" customHeight="1" x14ac:dyDescent="0.25">
      <c r="B136" s="141" t="s">
        <v>10</v>
      </c>
      <c r="C136" s="142"/>
      <c r="D136" s="142"/>
      <c r="E136" s="142"/>
      <c r="F136" s="142"/>
      <c r="G136" s="142"/>
      <c r="H136" s="142"/>
      <c r="I136" s="143"/>
    </row>
    <row r="137" spans="2:30" ht="18" customHeight="1" x14ac:dyDescent="0.25">
      <c r="B137" s="170" t="s">
        <v>65</v>
      </c>
      <c r="C137" s="171"/>
      <c r="D137" s="171"/>
      <c r="E137" s="171"/>
      <c r="F137" s="171"/>
      <c r="G137" s="171"/>
      <c r="H137" s="171"/>
      <c r="I137" s="63"/>
    </row>
    <row r="138" spans="2:30" ht="18" customHeight="1" x14ac:dyDescent="0.25">
      <c r="B138" s="170"/>
      <c r="C138" s="171"/>
      <c r="D138" s="171"/>
      <c r="E138" s="171"/>
      <c r="F138" s="171"/>
      <c r="G138" s="171"/>
      <c r="H138" s="171"/>
      <c r="I138" s="63"/>
      <c r="N138" s="105"/>
      <c r="O138" s="105"/>
    </row>
    <row r="139" spans="2:30" ht="18" customHeight="1" x14ac:dyDescent="0.25">
      <c r="B139" s="170"/>
      <c r="C139" s="171"/>
      <c r="D139" s="171"/>
      <c r="E139" s="171"/>
      <c r="F139" s="171"/>
      <c r="G139" s="171"/>
      <c r="H139" s="171"/>
      <c r="I139" s="51"/>
      <c r="N139" s="105"/>
      <c r="O139" s="105"/>
    </row>
    <row r="140" spans="2:30" ht="18" customHeight="1" x14ac:dyDescent="0.25">
      <c r="B140" s="170"/>
      <c r="C140" s="171"/>
      <c r="D140" s="171"/>
      <c r="E140" s="171"/>
      <c r="F140" s="171"/>
      <c r="G140" s="171"/>
      <c r="H140" s="171"/>
      <c r="I140" s="51"/>
      <c r="J140" s="1">
        <f>ROUND(($L$4*1.25),-3)</f>
        <v>45000</v>
      </c>
      <c r="K140" s="114">
        <f>ROUND(J140*7%,-3)</f>
        <v>3000</v>
      </c>
      <c r="L140" s="87">
        <f>J140-K140</f>
        <v>42000</v>
      </c>
      <c r="M140" s="83"/>
      <c r="N140" s="106"/>
      <c r="O140" s="105"/>
    </row>
    <row r="141" spans="2:30" ht="18" customHeight="1" x14ac:dyDescent="0.25">
      <c r="B141" s="170"/>
      <c r="C141" s="171"/>
      <c r="D141" s="171"/>
      <c r="E141" s="171"/>
      <c r="F141" s="171"/>
      <c r="G141" s="171"/>
      <c r="H141" s="171"/>
      <c r="I141" s="51"/>
      <c r="J141" s="1">
        <f>ROUND(($L$4*1.6),-3)</f>
        <v>58000</v>
      </c>
      <c r="K141" s="114">
        <f t="shared" ref="K141:K142" si="6">ROUND(J141*7%,-3)</f>
        <v>4000</v>
      </c>
      <c r="L141" s="87">
        <f t="shared" ref="L141:L142" si="7">J141-K141</f>
        <v>54000</v>
      </c>
      <c r="M141" s="83"/>
      <c r="N141" s="107"/>
      <c r="O141" s="105"/>
    </row>
    <row r="142" spans="2:30" s="52" customFormat="1" ht="18" customHeight="1" x14ac:dyDescent="0.25">
      <c r="B142" s="170"/>
      <c r="C142" s="171"/>
      <c r="D142" s="171"/>
      <c r="E142" s="171"/>
      <c r="F142" s="171"/>
      <c r="G142" s="171"/>
      <c r="H142" s="171"/>
      <c r="I142" s="63"/>
      <c r="J142" s="1">
        <f>ROUND(($L$4*0.42),-3)</f>
        <v>15000</v>
      </c>
      <c r="K142" s="114">
        <f t="shared" si="6"/>
        <v>1000</v>
      </c>
      <c r="L142" s="87">
        <f t="shared" si="7"/>
        <v>14000</v>
      </c>
      <c r="M142" s="83"/>
      <c r="N142" s="106"/>
      <c r="O142" s="105"/>
      <c r="P142" s="1"/>
      <c r="Q142" s="1"/>
      <c r="R142" s="1"/>
      <c r="S142" s="1"/>
      <c r="T142" s="1"/>
      <c r="U142" s="1"/>
      <c r="V142" s="1"/>
      <c r="W142" s="1"/>
      <c r="X142" s="1"/>
      <c r="Y142" s="1"/>
      <c r="Z142" s="1"/>
      <c r="AA142" s="1"/>
      <c r="AB142" s="1"/>
      <c r="AC142" s="1"/>
      <c r="AD142" s="1"/>
    </row>
    <row r="143" spans="2:30" s="52" customFormat="1" ht="18" customHeight="1" x14ac:dyDescent="0.25">
      <c r="B143" s="170"/>
      <c r="C143" s="171"/>
      <c r="D143" s="171"/>
      <c r="E143" s="171"/>
      <c r="F143" s="171"/>
      <c r="G143" s="171"/>
      <c r="H143" s="171"/>
      <c r="I143" s="53"/>
      <c r="J143" s="1"/>
      <c r="K143" s="1"/>
      <c r="L143" s="1"/>
      <c r="M143" s="1"/>
      <c r="N143" s="105"/>
      <c r="O143" s="105"/>
      <c r="P143" s="1"/>
      <c r="Q143" s="1"/>
      <c r="R143" s="1"/>
      <c r="S143" s="1"/>
      <c r="T143" s="1"/>
      <c r="U143" s="1"/>
      <c r="V143" s="1"/>
      <c r="W143" s="1"/>
      <c r="X143" s="1"/>
      <c r="Y143" s="1"/>
      <c r="Z143" s="1"/>
      <c r="AA143" s="1"/>
      <c r="AB143" s="1"/>
      <c r="AC143" s="1"/>
      <c r="AD143" s="1"/>
    </row>
    <row r="144" spans="2:30" s="52" customFormat="1" ht="18" customHeight="1" x14ac:dyDescent="0.25">
      <c r="B144" s="170"/>
      <c r="C144" s="171"/>
      <c r="D144" s="171"/>
      <c r="E144" s="171"/>
      <c r="F144" s="171"/>
      <c r="G144" s="171"/>
      <c r="H144" s="171"/>
      <c r="I144" s="53"/>
      <c r="J144" s="1"/>
      <c r="K144" s="1"/>
      <c r="L144" s="1"/>
      <c r="M144" s="1"/>
      <c r="N144" s="1"/>
      <c r="O144" s="1"/>
      <c r="P144" s="1"/>
      <c r="Q144" s="1"/>
      <c r="R144" s="1"/>
      <c r="S144" s="1"/>
      <c r="T144" s="1"/>
      <c r="U144" s="1"/>
      <c r="V144" s="1"/>
      <c r="W144" s="1"/>
      <c r="X144" s="1"/>
      <c r="Y144" s="1"/>
      <c r="Z144" s="1"/>
      <c r="AA144" s="1"/>
      <c r="AB144" s="1"/>
      <c r="AC144" s="1"/>
      <c r="AD144" s="1"/>
    </row>
    <row r="145" spans="2:30" s="52" customFormat="1" ht="18" customHeight="1" x14ac:dyDescent="0.25">
      <c r="B145" s="117"/>
      <c r="C145" s="118"/>
      <c r="D145" s="115"/>
      <c r="E145" s="115"/>
      <c r="F145" s="118"/>
      <c r="G145" s="118"/>
      <c r="H145" s="118"/>
      <c r="I145" s="53"/>
      <c r="J145" s="1"/>
      <c r="K145" s="1"/>
      <c r="L145" s="1"/>
      <c r="M145" s="1"/>
      <c r="N145" s="1"/>
      <c r="O145" s="1"/>
      <c r="P145" s="1"/>
      <c r="Q145" s="1"/>
      <c r="R145" s="1"/>
      <c r="S145" s="1"/>
      <c r="T145" s="1"/>
      <c r="U145" s="1"/>
      <c r="V145" s="1"/>
      <c r="W145" s="1"/>
      <c r="X145" s="1"/>
      <c r="Y145" s="1"/>
      <c r="Z145" s="1"/>
      <c r="AA145" s="1"/>
      <c r="AB145" s="1"/>
      <c r="AC145" s="1"/>
      <c r="AD145" s="1"/>
    </row>
    <row r="146" spans="2:30" ht="18" x14ac:dyDescent="0.25">
      <c r="B146" s="141" t="s">
        <v>11</v>
      </c>
      <c r="C146" s="142"/>
      <c r="D146" s="142"/>
      <c r="E146" s="142"/>
      <c r="F146" s="142"/>
      <c r="G146" s="142"/>
      <c r="H146" s="142"/>
      <c r="I146" s="143"/>
    </row>
    <row r="147" spans="2:30" ht="15.75" customHeight="1" x14ac:dyDescent="0.25">
      <c r="B147" s="172" t="s">
        <v>55</v>
      </c>
      <c r="C147" s="173"/>
      <c r="D147" s="173"/>
      <c r="E147" s="173"/>
      <c r="F147" s="173"/>
      <c r="G147" s="173"/>
      <c r="H147" s="173"/>
      <c r="I147" s="34"/>
    </row>
    <row r="148" spans="2:30" x14ac:dyDescent="0.25">
      <c r="B148" s="172"/>
      <c r="C148" s="173"/>
      <c r="D148" s="173"/>
      <c r="E148" s="173"/>
      <c r="F148" s="173"/>
      <c r="G148" s="173"/>
      <c r="H148" s="173"/>
      <c r="I148" s="34"/>
    </row>
    <row r="149" spans="2:30" x14ac:dyDescent="0.25">
      <c r="B149" s="6"/>
      <c r="C149" s="7"/>
      <c r="D149" s="119"/>
      <c r="E149" s="119"/>
      <c r="F149" s="7"/>
      <c r="G149" s="7"/>
      <c r="H149" s="7"/>
      <c r="I149" s="34"/>
    </row>
    <row r="150" spans="2:30" ht="63" x14ac:dyDescent="0.25">
      <c r="B150" s="6"/>
      <c r="C150" s="7"/>
      <c r="D150" s="119"/>
      <c r="E150" s="119"/>
      <c r="F150" s="131" t="s">
        <v>44</v>
      </c>
      <c r="G150" s="131" t="s">
        <v>7</v>
      </c>
      <c r="H150" s="132" t="s">
        <v>63</v>
      </c>
      <c r="I150" s="33"/>
    </row>
    <row r="151" spans="2:30" x14ac:dyDescent="0.25">
      <c r="B151" s="48" t="s">
        <v>12</v>
      </c>
      <c r="C151" s="49"/>
      <c r="D151" s="124"/>
      <c r="E151" s="125"/>
      <c r="F151" s="38">
        <v>8.462211847096586E-2</v>
      </c>
      <c r="G151" s="39">
        <v>3100</v>
      </c>
      <c r="H151" s="39">
        <f>ROUND(($L$4*F151)*(1-5%),-2)</f>
        <v>2900</v>
      </c>
      <c r="I151" s="23"/>
      <c r="J151" s="110"/>
    </row>
    <row r="152" spans="2:30" x14ac:dyDescent="0.25">
      <c r="B152" s="54" t="s">
        <v>26</v>
      </c>
      <c r="C152" s="55"/>
      <c r="D152" s="126"/>
      <c r="E152" s="127"/>
      <c r="F152" s="38">
        <v>0.17</v>
      </c>
      <c r="G152" s="39">
        <v>6200</v>
      </c>
      <c r="H152" s="39">
        <f t="shared" ref="H152:H153" si="8">ROUND(($L$4*F152)*(1-5%),-2)</f>
        <v>5900</v>
      </c>
      <c r="I152" s="57"/>
      <c r="J152" s="110"/>
    </row>
    <row r="153" spans="2:30" x14ac:dyDescent="0.25">
      <c r="B153" s="48" t="s">
        <v>13</v>
      </c>
      <c r="C153" s="49"/>
      <c r="D153" s="124"/>
      <c r="E153" s="125"/>
      <c r="F153" s="38">
        <v>0.17</v>
      </c>
      <c r="G153" s="39">
        <v>6200</v>
      </c>
      <c r="H153" s="39">
        <f t="shared" si="8"/>
        <v>5900</v>
      </c>
      <c r="I153" s="23"/>
      <c r="J153" s="110"/>
    </row>
    <row r="154" spans="2:30" ht="5.25" customHeight="1" x14ac:dyDescent="0.25">
      <c r="B154" s="58"/>
      <c r="C154" s="7"/>
      <c r="D154" s="119"/>
      <c r="E154" s="119"/>
      <c r="F154" s="45"/>
      <c r="G154" s="45"/>
      <c r="H154" s="45"/>
      <c r="I154" s="57"/>
    </row>
    <row r="155" spans="2:30" ht="18" x14ac:dyDescent="0.25">
      <c r="B155" s="141" t="s">
        <v>14</v>
      </c>
      <c r="C155" s="142"/>
      <c r="D155" s="142"/>
      <c r="E155" s="142"/>
      <c r="F155" s="142"/>
      <c r="G155" s="142"/>
      <c r="H155" s="142"/>
      <c r="I155" s="143"/>
    </row>
    <row r="156" spans="2:30" ht="18" customHeight="1" x14ac:dyDescent="0.25">
      <c r="B156" s="174" t="s">
        <v>62</v>
      </c>
      <c r="C156" s="175"/>
      <c r="D156" s="175"/>
      <c r="E156" s="175"/>
      <c r="F156" s="175"/>
      <c r="G156" s="175"/>
      <c r="H156" s="175"/>
      <c r="I156" s="113"/>
    </row>
    <row r="157" spans="2:30" ht="47.25" x14ac:dyDescent="0.25">
      <c r="B157" s="58"/>
      <c r="C157" s="7"/>
      <c r="D157" s="119"/>
      <c r="E157" s="119"/>
      <c r="F157" s="111" t="s">
        <v>44</v>
      </c>
      <c r="G157" s="112" t="s">
        <v>7</v>
      </c>
      <c r="H157" s="129" t="s">
        <v>64</v>
      </c>
      <c r="I157" s="33"/>
    </row>
    <row r="158" spans="2:30" x14ac:dyDescent="0.25">
      <c r="B158" s="54" t="s">
        <v>15</v>
      </c>
      <c r="C158" s="55"/>
      <c r="D158" s="126"/>
      <c r="E158" s="127"/>
      <c r="F158" s="42">
        <v>0.17</v>
      </c>
      <c r="G158" s="39">
        <v>6200</v>
      </c>
      <c r="H158" s="39">
        <f>ROUND($L$4*F158,-2)</f>
        <v>6200</v>
      </c>
      <c r="I158" s="23"/>
    </row>
    <row r="159" spans="2:30" ht="30" customHeight="1" x14ac:dyDescent="0.25">
      <c r="B159" s="144"/>
      <c r="C159" s="145"/>
      <c r="D159" s="145"/>
      <c r="E159" s="145"/>
      <c r="F159" s="145"/>
      <c r="G159" s="145"/>
      <c r="H159" s="145"/>
      <c r="I159" s="146"/>
    </row>
    <row r="160" spans="2:30" x14ac:dyDescent="0.25">
      <c r="F160" s="59"/>
      <c r="G160" s="59"/>
      <c r="H160" s="60"/>
      <c r="I160" s="60"/>
    </row>
    <row r="161" spans="6:9" x14ac:dyDescent="0.25">
      <c r="F161" s="59"/>
      <c r="G161" s="59"/>
      <c r="H161" s="60"/>
      <c r="I161" s="60"/>
    </row>
    <row r="162" spans="6:9" x14ac:dyDescent="0.25">
      <c r="F162" s="59"/>
      <c r="G162" s="59"/>
      <c r="H162" s="60"/>
      <c r="I162" s="60"/>
    </row>
    <row r="163" spans="6:9" x14ac:dyDescent="0.25">
      <c r="F163" s="59"/>
      <c r="G163" s="59"/>
      <c r="H163" s="60"/>
      <c r="I163" s="60"/>
    </row>
    <row r="164" spans="6:9" x14ac:dyDescent="0.25">
      <c r="F164" s="59"/>
      <c r="G164" s="59"/>
      <c r="H164" s="60"/>
      <c r="I164" s="60"/>
    </row>
    <row r="165" spans="6:9" x14ac:dyDescent="0.25">
      <c r="F165" s="59"/>
      <c r="G165" s="59"/>
      <c r="H165" s="60"/>
      <c r="I165" s="60"/>
    </row>
    <row r="166" spans="6:9" x14ac:dyDescent="0.25">
      <c r="F166" s="59"/>
      <c r="G166" s="59"/>
      <c r="H166" s="60"/>
      <c r="I166" s="60"/>
    </row>
    <row r="167" spans="6:9" x14ac:dyDescent="0.25">
      <c r="F167" s="59"/>
      <c r="G167" s="59"/>
      <c r="H167" s="60"/>
      <c r="I167" s="60"/>
    </row>
    <row r="168" spans="6:9" x14ac:dyDescent="0.25">
      <c r="F168" s="59"/>
      <c r="G168" s="59"/>
      <c r="H168" s="60"/>
      <c r="I168" s="60"/>
    </row>
    <row r="169" spans="6:9" x14ac:dyDescent="0.25">
      <c r="F169" s="59"/>
      <c r="G169" s="59"/>
      <c r="H169" s="60"/>
      <c r="I169" s="60"/>
    </row>
    <row r="170" spans="6:9" x14ac:dyDescent="0.25">
      <c r="F170" s="59"/>
      <c r="G170" s="59"/>
      <c r="H170" s="60"/>
      <c r="I170" s="60"/>
    </row>
    <row r="171" spans="6:9" x14ac:dyDescent="0.25">
      <c r="F171" s="59"/>
      <c r="G171" s="59"/>
      <c r="H171" s="60"/>
      <c r="I171" s="60"/>
    </row>
    <row r="172" spans="6:9" x14ac:dyDescent="0.25">
      <c r="F172" s="59"/>
      <c r="G172" s="59"/>
      <c r="H172" s="60"/>
      <c r="I172" s="60"/>
    </row>
    <row r="173" spans="6:9" x14ac:dyDescent="0.25">
      <c r="F173" s="59"/>
      <c r="G173" s="59"/>
      <c r="H173" s="60"/>
      <c r="I173" s="60"/>
    </row>
    <row r="174" spans="6:9" x14ac:dyDescent="0.25">
      <c r="F174" s="59"/>
      <c r="G174" s="59"/>
      <c r="H174" s="60"/>
      <c r="I174" s="60"/>
    </row>
    <row r="175" spans="6:9" x14ac:dyDescent="0.25">
      <c r="F175" s="59"/>
      <c r="G175" s="59"/>
      <c r="H175" s="60"/>
      <c r="I175" s="60"/>
    </row>
    <row r="176" spans="6:9" x14ac:dyDescent="0.25">
      <c r="F176" s="59"/>
      <c r="G176" s="59"/>
      <c r="H176" s="60"/>
      <c r="I176" s="60"/>
    </row>
    <row r="177" spans="6:9" x14ac:dyDescent="0.25">
      <c r="F177" s="59"/>
      <c r="G177" s="59"/>
      <c r="H177" s="60"/>
      <c r="I177" s="60"/>
    </row>
    <row r="178" spans="6:9" x14ac:dyDescent="0.25">
      <c r="F178" s="59"/>
      <c r="G178" s="59"/>
      <c r="H178" s="60"/>
      <c r="I178" s="60"/>
    </row>
    <row r="179" spans="6:9" x14ac:dyDescent="0.25">
      <c r="F179" s="59"/>
      <c r="G179" s="59"/>
      <c r="H179" s="60"/>
      <c r="I179" s="60"/>
    </row>
    <row r="180" spans="6:9" x14ac:dyDescent="0.25">
      <c r="F180" s="59"/>
      <c r="G180" s="59"/>
      <c r="H180" s="60"/>
      <c r="I180" s="60"/>
    </row>
    <row r="181" spans="6:9" x14ac:dyDescent="0.25">
      <c r="F181" s="59"/>
      <c r="G181" s="59"/>
      <c r="H181" s="60"/>
      <c r="I181" s="60"/>
    </row>
    <row r="182" spans="6:9" x14ac:dyDescent="0.25">
      <c r="F182" s="59"/>
      <c r="G182" s="59"/>
      <c r="H182" s="60"/>
      <c r="I182" s="60"/>
    </row>
    <row r="183" spans="6:9" x14ac:dyDescent="0.25">
      <c r="F183" s="59"/>
      <c r="G183" s="59"/>
      <c r="H183" s="60"/>
      <c r="I183" s="60"/>
    </row>
    <row r="184" spans="6:9" x14ac:dyDescent="0.25">
      <c r="F184" s="59"/>
      <c r="G184" s="59"/>
      <c r="H184" s="60"/>
      <c r="I184" s="60"/>
    </row>
    <row r="185" spans="6:9" x14ac:dyDescent="0.25">
      <c r="F185" s="59"/>
      <c r="G185" s="59"/>
      <c r="H185" s="60"/>
      <c r="I185" s="60"/>
    </row>
    <row r="186" spans="6:9" x14ac:dyDescent="0.25">
      <c r="F186" s="59"/>
      <c r="G186" s="59"/>
      <c r="H186" s="60"/>
      <c r="I186" s="60"/>
    </row>
    <row r="187" spans="6:9" x14ac:dyDescent="0.25">
      <c r="F187" s="59"/>
      <c r="G187" s="59"/>
      <c r="H187" s="60"/>
      <c r="I187" s="60"/>
    </row>
    <row r="188" spans="6:9" x14ac:dyDescent="0.25">
      <c r="F188" s="59"/>
      <c r="G188" s="59"/>
      <c r="H188" s="60"/>
      <c r="I188" s="60"/>
    </row>
    <row r="189" spans="6:9" x14ac:dyDescent="0.25">
      <c r="F189" s="59"/>
      <c r="G189" s="59"/>
      <c r="H189" s="60"/>
      <c r="I189" s="60"/>
    </row>
    <row r="190" spans="6:9" x14ac:dyDescent="0.25">
      <c r="F190" s="59"/>
      <c r="G190" s="59"/>
      <c r="H190" s="60"/>
      <c r="I190" s="60"/>
    </row>
    <row r="191" spans="6:9" x14ac:dyDescent="0.25">
      <c r="F191" s="59"/>
      <c r="G191" s="59"/>
      <c r="H191" s="60"/>
      <c r="I191" s="60"/>
    </row>
    <row r="192" spans="6:9" x14ac:dyDescent="0.25">
      <c r="F192" s="59"/>
      <c r="G192" s="59"/>
      <c r="H192" s="60"/>
      <c r="I192" s="60"/>
    </row>
    <row r="193" spans="6:9" x14ac:dyDescent="0.25">
      <c r="F193" s="59"/>
      <c r="G193" s="59"/>
      <c r="H193" s="60"/>
      <c r="I193" s="60"/>
    </row>
    <row r="194" spans="6:9" x14ac:dyDescent="0.25">
      <c r="F194" s="59"/>
      <c r="G194" s="59"/>
      <c r="H194" s="60"/>
      <c r="I194" s="60"/>
    </row>
    <row r="195" spans="6:9" x14ac:dyDescent="0.25">
      <c r="F195" s="59"/>
      <c r="G195" s="59"/>
      <c r="H195" s="60"/>
      <c r="I195" s="60"/>
    </row>
    <row r="196" spans="6:9" x14ac:dyDescent="0.25">
      <c r="F196" s="59"/>
      <c r="G196" s="59"/>
      <c r="H196" s="60"/>
      <c r="I196" s="60"/>
    </row>
    <row r="197" spans="6:9" x14ac:dyDescent="0.25">
      <c r="F197" s="59"/>
      <c r="G197" s="59"/>
      <c r="H197" s="60"/>
      <c r="I197" s="60"/>
    </row>
    <row r="198" spans="6:9" x14ac:dyDescent="0.25">
      <c r="F198" s="59"/>
      <c r="G198" s="59"/>
      <c r="H198" s="60"/>
      <c r="I198" s="60"/>
    </row>
    <row r="199" spans="6:9" x14ac:dyDescent="0.25">
      <c r="F199" s="59"/>
      <c r="G199" s="59"/>
      <c r="H199" s="60"/>
      <c r="I199" s="60"/>
    </row>
    <row r="200" spans="6:9" x14ac:dyDescent="0.25">
      <c r="F200" s="59"/>
      <c r="G200" s="59"/>
      <c r="H200" s="60"/>
      <c r="I200" s="60"/>
    </row>
    <row r="201" spans="6:9" x14ac:dyDescent="0.25">
      <c r="F201" s="59"/>
      <c r="G201" s="59"/>
      <c r="H201" s="60"/>
      <c r="I201" s="60"/>
    </row>
    <row r="202" spans="6:9" x14ac:dyDescent="0.25">
      <c r="F202" s="59"/>
      <c r="G202" s="59"/>
      <c r="H202" s="60"/>
      <c r="I202" s="60"/>
    </row>
    <row r="203" spans="6:9" x14ac:dyDescent="0.25">
      <c r="F203" s="59"/>
      <c r="G203" s="59"/>
      <c r="H203" s="60"/>
      <c r="I203" s="60"/>
    </row>
    <row r="204" spans="6:9" x14ac:dyDescent="0.25">
      <c r="F204" s="59"/>
      <c r="G204" s="59"/>
      <c r="H204" s="60"/>
      <c r="I204" s="60"/>
    </row>
    <row r="205" spans="6:9" x14ac:dyDescent="0.25">
      <c r="F205" s="59"/>
      <c r="G205" s="59"/>
      <c r="H205" s="60"/>
      <c r="I205" s="60"/>
    </row>
    <row r="206" spans="6:9" x14ac:dyDescent="0.25">
      <c r="F206" s="59"/>
      <c r="G206" s="59"/>
      <c r="H206" s="60"/>
      <c r="I206" s="60"/>
    </row>
    <row r="207" spans="6:9" x14ac:dyDescent="0.25">
      <c r="F207" s="59"/>
      <c r="G207" s="59"/>
      <c r="H207" s="60"/>
      <c r="I207" s="60"/>
    </row>
    <row r="208" spans="6:9" x14ac:dyDescent="0.25">
      <c r="F208" s="59"/>
      <c r="G208" s="59"/>
      <c r="H208" s="60"/>
      <c r="I208" s="60"/>
    </row>
    <row r="209" spans="6:9" x14ac:dyDescent="0.25">
      <c r="F209" s="59"/>
      <c r="G209" s="59"/>
      <c r="H209" s="60"/>
      <c r="I209" s="60"/>
    </row>
    <row r="210" spans="6:9" x14ac:dyDescent="0.25">
      <c r="F210" s="59"/>
      <c r="G210" s="59"/>
      <c r="H210" s="60"/>
      <c r="I210" s="60"/>
    </row>
    <row r="211" spans="6:9" x14ac:dyDescent="0.25">
      <c r="F211" s="59"/>
      <c r="G211" s="59"/>
      <c r="H211" s="60"/>
      <c r="I211" s="60"/>
    </row>
    <row r="212" spans="6:9" x14ac:dyDescent="0.25">
      <c r="F212" s="59"/>
      <c r="G212" s="59"/>
      <c r="H212" s="60"/>
      <c r="I212" s="60"/>
    </row>
    <row r="213" spans="6:9" x14ac:dyDescent="0.25">
      <c r="F213" s="59"/>
      <c r="G213" s="59"/>
      <c r="H213" s="60"/>
      <c r="I213" s="60"/>
    </row>
    <row r="214" spans="6:9" x14ac:dyDescent="0.25">
      <c r="F214" s="59"/>
      <c r="G214" s="59"/>
      <c r="H214" s="60"/>
      <c r="I214" s="60"/>
    </row>
    <row r="215" spans="6:9" x14ac:dyDescent="0.25">
      <c r="F215" s="59"/>
      <c r="G215" s="59"/>
      <c r="H215" s="60"/>
      <c r="I215" s="60"/>
    </row>
    <row r="216" spans="6:9" x14ac:dyDescent="0.25">
      <c r="F216" s="59"/>
      <c r="G216" s="59"/>
      <c r="H216" s="60"/>
      <c r="I216" s="60"/>
    </row>
    <row r="217" spans="6:9" x14ac:dyDescent="0.25">
      <c r="F217" s="59"/>
      <c r="G217" s="59"/>
      <c r="H217" s="60"/>
      <c r="I217" s="60"/>
    </row>
    <row r="218" spans="6:9" x14ac:dyDescent="0.25">
      <c r="F218" s="59"/>
      <c r="G218" s="59"/>
      <c r="H218" s="60"/>
      <c r="I218" s="60"/>
    </row>
    <row r="219" spans="6:9" x14ac:dyDescent="0.25">
      <c r="F219" s="59"/>
      <c r="G219" s="59"/>
      <c r="H219" s="60"/>
      <c r="I219" s="60"/>
    </row>
    <row r="220" spans="6:9" x14ac:dyDescent="0.25">
      <c r="F220" s="59"/>
      <c r="G220" s="59"/>
      <c r="H220" s="60"/>
      <c r="I220" s="60"/>
    </row>
    <row r="221" spans="6:9" x14ac:dyDescent="0.25">
      <c r="F221" s="59"/>
      <c r="G221" s="59"/>
      <c r="H221" s="60"/>
      <c r="I221" s="60"/>
    </row>
    <row r="222" spans="6:9" x14ac:dyDescent="0.25">
      <c r="F222" s="59"/>
      <c r="G222" s="59"/>
      <c r="H222" s="60"/>
      <c r="I222" s="60"/>
    </row>
    <row r="223" spans="6:9" x14ac:dyDescent="0.25">
      <c r="F223" s="59"/>
      <c r="G223" s="59"/>
      <c r="H223" s="60"/>
      <c r="I223" s="60"/>
    </row>
    <row r="224" spans="6:9" x14ac:dyDescent="0.25">
      <c r="F224" s="59"/>
      <c r="G224" s="59"/>
      <c r="H224" s="60"/>
      <c r="I224" s="60"/>
    </row>
    <row r="225" spans="6:9" x14ac:dyDescent="0.25">
      <c r="F225" s="59"/>
      <c r="G225" s="59"/>
      <c r="H225" s="60"/>
      <c r="I225" s="60"/>
    </row>
    <row r="226" spans="6:9" x14ac:dyDescent="0.25">
      <c r="F226" s="59"/>
      <c r="G226" s="59"/>
      <c r="H226" s="60"/>
      <c r="I226" s="60"/>
    </row>
    <row r="227" spans="6:9" x14ac:dyDescent="0.25">
      <c r="F227" s="59"/>
      <c r="G227" s="59"/>
      <c r="H227" s="60"/>
      <c r="I227" s="60"/>
    </row>
    <row r="228" spans="6:9" x14ac:dyDescent="0.25">
      <c r="F228" s="59"/>
      <c r="G228" s="59"/>
      <c r="H228" s="60"/>
      <c r="I228" s="60"/>
    </row>
    <row r="229" spans="6:9" x14ac:dyDescent="0.25">
      <c r="F229" s="59"/>
      <c r="G229" s="59"/>
      <c r="H229" s="60"/>
      <c r="I229" s="60"/>
    </row>
    <row r="230" spans="6:9" x14ac:dyDescent="0.25">
      <c r="F230" s="59"/>
      <c r="G230" s="59"/>
      <c r="H230" s="60"/>
      <c r="I230" s="60"/>
    </row>
    <row r="231" spans="6:9" x14ac:dyDescent="0.25">
      <c r="F231" s="59"/>
      <c r="G231" s="59"/>
      <c r="H231" s="60"/>
      <c r="I231" s="60"/>
    </row>
    <row r="232" spans="6:9" x14ac:dyDescent="0.25">
      <c r="F232" s="59"/>
      <c r="G232" s="59"/>
      <c r="H232" s="60"/>
      <c r="I232" s="60"/>
    </row>
    <row r="233" spans="6:9" x14ac:dyDescent="0.25">
      <c r="F233" s="59"/>
      <c r="G233" s="59"/>
      <c r="H233" s="60"/>
      <c r="I233" s="60"/>
    </row>
    <row r="234" spans="6:9" x14ac:dyDescent="0.25">
      <c r="F234" s="59"/>
      <c r="G234" s="59"/>
      <c r="H234" s="60"/>
      <c r="I234" s="60"/>
    </row>
    <row r="235" spans="6:9" x14ac:dyDescent="0.25">
      <c r="F235" s="59"/>
      <c r="G235" s="59"/>
      <c r="H235" s="60"/>
      <c r="I235" s="60"/>
    </row>
    <row r="236" spans="6:9" x14ac:dyDescent="0.25">
      <c r="F236" s="59"/>
      <c r="G236" s="59"/>
      <c r="H236" s="60"/>
      <c r="I236" s="60"/>
    </row>
    <row r="237" spans="6:9" x14ac:dyDescent="0.25">
      <c r="F237" s="59"/>
      <c r="G237" s="59"/>
      <c r="H237" s="60"/>
      <c r="I237" s="60"/>
    </row>
    <row r="238" spans="6:9" x14ac:dyDescent="0.25">
      <c r="F238" s="59"/>
      <c r="G238" s="59"/>
      <c r="H238" s="60"/>
      <c r="I238" s="60"/>
    </row>
    <row r="239" spans="6:9" x14ac:dyDescent="0.25">
      <c r="F239" s="59"/>
      <c r="G239" s="59"/>
      <c r="H239" s="60"/>
      <c r="I239" s="60"/>
    </row>
    <row r="240" spans="6:9" x14ac:dyDescent="0.25">
      <c r="F240" s="59"/>
      <c r="G240" s="59"/>
      <c r="H240" s="60"/>
      <c r="I240" s="60"/>
    </row>
    <row r="241" spans="6:9" x14ac:dyDescent="0.25">
      <c r="F241" s="59"/>
      <c r="G241" s="59"/>
      <c r="H241" s="60"/>
      <c r="I241" s="60"/>
    </row>
    <row r="242" spans="6:9" x14ac:dyDescent="0.25">
      <c r="F242" s="59"/>
      <c r="G242" s="59"/>
      <c r="H242" s="60"/>
      <c r="I242" s="60"/>
    </row>
    <row r="243" spans="6:9" x14ac:dyDescent="0.25">
      <c r="F243" s="59"/>
      <c r="G243" s="59"/>
      <c r="H243" s="60"/>
      <c r="I243" s="60"/>
    </row>
    <row r="244" spans="6:9" x14ac:dyDescent="0.25">
      <c r="F244" s="59"/>
      <c r="G244" s="59"/>
      <c r="H244" s="60"/>
      <c r="I244" s="60"/>
    </row>
    <row r="245" spans="6:9" x14ac:dyDescent="0.25">
      <c r="F245" s="59"/>
      <c r="G245" s="59"/>
      <c r="H245" s="60"/>
      <c r="I245" s="60"/>
    </row>
    <row r="246" spans="6:9" x14ac:dyDescent="0.25">
      <c r="F246" s="59"/>
      <c r="G246" s="59"/>
      <c r="H246" s="60"/>
      <c r="I246" s="60"/>
    </row>
    <row r="247" spans="6:9" x14ac:dyDescent="0.25">
      <c r="F247" s="59"/>
      <c r="G247" s="59"/>
      <c r="H247" s="60"/>
      <c r="I247" s="60"/>
    </row>
    <row r="248" spans="6:9" x14ac:dyDescent="0.25">
      <c r="F248" s="59"/>
      <c r="G248" s="59"/>
      <c r="H248" s="60"/>
      <c r="I248" s="60"/>
    </row>
    <row r="249" spans="6:9" x14ac:dyDescent="0.25">
      <c r="F249" s="59"/>
      <c r="G249" s="59"/>
      <c r="H249" s="60"/>
      <c r="I249" s="60"/>
    </row>
    <row r="250" spans="6:9" x14ac:dyDescent="0.25">
      <c r="F250" s="59"/>
      <c r="G250" s="59"/>
      <c r="H250" s="60"/>
      <c r="I250" s="60"/>
    </row>
    <row r="251" spans="6:9" x14ac:dyDescent="0.25">
      <c r="F251" s="59"/>
      <c r="G251" s="59"/>
      <c r="H251" s="60"/>
      <c r="I251" s="60"/>
    </row>
    <row r="252" spans="6:9" x14ac:dyDescent="0.25">
      <c r="F252" s="59"/>
      <c r="G252" s="59"/>
      <c r="H252" s="60"/>
      <c r="I252" s="60"/>
    </row>
    <row r="253" spans="6:9" x14ac:dyDescent="0.25">
      <c r="F253" s="59"/>
      <c r="G253" s="59"/>
      <c r="H253" s="60"/>
      <c r="I253" s="60"/>
    </row>
    <row r="254" spans="6:9" x14ac:dyDescent="0.25">
      <c r="F254" s="59"/>
      <c r="G254" s="59"/>
      <c r="H254" s="60"/>
      <c r="I254" s="60"/>
    </row>
    <row r="255" spans="6:9" x14ac:dyDescent="0.25">
      <c r="F255" s="59"/>
      <c r="G255" s="59"/>
      <c r="H255" s="60"/>
      <c r="I255" s="60"/>
    </row>
    <row r="256" spans="6:9" x14ac:dyDescent="0.25">
      <c r="F256" s="59"/>
      <c r="G256" s="59"/>
      <c r="H256" s="60"/>
      <c r="I256" s="60"/>
    </row>
    <row r="257" spans="6:9" x14ac:dyDescent="0.25">
      <c r="F257" s="59"/>
      <c r="G257" s="59"/>
      <c r="H257" s="60"/>
      <c r="I257" s="60"/>
    </row>
    <row r="258" spans="6:9" x14ac:dyDescent="0.25">
      <c r="F258" s="59"/>
      <c r="G258" s="59"/>
      <c r="H258" s="60"/>
      <c r="I258" s="60"/>
    </row>
    <row r="259" spans="6:9" x14ac:dyDescent="0.25">
      <c r="F259" s="59"/>
      <c r="G259" s="59"/>
      <c r="H259" s="60"/>
      <c r="I259" s="60"/>
    </row>
    <row r="260" spans="6:9" x14ac:dyDescent="0.25">
      <c r="F260" s="59"/>
      <c r="G260" s="59"/>
      <c r="H260" s="60"/>
      <c r="I260" s="60"/>
    </row>
    <row r="261" spans="6:9" x14ac:dyDescent="0.25">
      <c r="F261" s="59"/>
      <c r="G261" s="59"/>
      <c r="H261" s="60"/>
      <c r="I261" s="60"/>
    </row>
    <row r="262" spans="6:9" x14ac:dyDescent="0.25">
      <c r="F262" s="59"/>
      <c r="G262" s="59"/>
      <c r="H262" s="60"/>
      <c r="I262" s="60"/>
    </row>
    <row r="263" spans="6:9" x14ac:dyDescent="0.25">
      <c r="F263" s="59"/>
      <c r="G263" s="59"/>
      <c r="H263" s="60"/>
      <c r="I263" s="60"/>
    </row>
    <row r="264" spans="6:9" x14ac:dyDescent="0.25">
      <c r="F264" s="59"/>
      <c r="G264" s="59"/>
      <c r="H264" s="60"/>
      <c r="I264" s="60"/>
    </row>
    <row r="265" spans="6:9" x14ac:dyDescent="0.25">
      <c r="F265" s="59"/>
      <c r="G265" s="59"/>
      <c r="H265" s="60"/>
      <c r="I265" s="60"/>
    </row>
    <row r="266" spans="6:9" x14ac:dyDescent="0.25">
      <c r="F266" s="59"/>
      <c r="G266" s="59"/>
      <c r="H266" s="60"/>
      <c r="I266" s="60"/>
    </row>
    <row r="267" spans="6:9" x14ac:dyDescent="0.25">
      <c r="F267" s="59"/>
      <c r="G267" s="59"/>
      <c r="H267" s="60"/>
      <c r="I267" s="60"/>
    </row>
    <row r="268" spans="6:9" x14ac:dyDescent="0.25">
      <c r="F268" s="59"/>
      <c r="G268" s="59"/>
      <c r="H268" s="60"/>
      <c r="I268" s="60"/>
    </row>
    <row r="269" spans="6:9" x14ac:dyDescent="0.25">
      <c r="F269" s="59"/>
      <c r="G269" s="59"/>
      <c r="H269" s="60"/>
      <c r="I269" s="60"/>
    </row>
    <row r="270" spans="6:9" x14ac:dyDescent="0.25">
      <c r="F270" s="59"/>
      <c r="G270" s="59"/>
      <c r="H270" s="60"/>
      <c r="I270" s="60"/>
    </row>
    <row r="271" spans="6:9" x14ac:dyDescent="0.25">
      <c r="F271" s="59"/>
      <c r="G271" s="59"/>
      <c r="H271" s="60"/>
      <c r="I271" s="60"/>
    </row>
    <row r="272" spans="6:9" x14ac:dyDescent="0.25">
      <c r="F272" s="59"/>
      <c r="G272" s="59"/>
      <c r="H272" s="60"/>
      <c r="I272" s="60"/>
    </row>
    <row r="273" spans="6:9" x14ac:dyDescent="0.25">
      <c r="F273" s="59"/>
      <c r="G273" s="59"/>
      <c r="H273" s="60"/>
      <c r="I273" s="60"/>
    </row>
    <row r="274" spans="6:9" x14ac:dyDescent="0.25">
      <c r="F274" s="59"/>
      <c r="G274" s="59"/>
      <c r="H274" s="60"/>
      <c r="I274" s="60"/>
    </row>
    <row r="275" spans="6:9" x14ac:dyDescent="0.25">
      <c r="F275" s="59"/>
      <c r="G275" s="59"/>
      <c r="H275" s="60"/>
      <c r="I275" s="60"/>
    </row>
    <row r="276" spans="6:9" x14ac:dyDescent="0.25">
      <c r="F276" s="59"/>
      <c r="G276" s="59"/>
      <c r="H276" s="60"/>
      <c r="I276" s="60"/>
    </row>
    <row r="277" spans="6:9" x14ac:dyDescent="0.25">
      <c r="F277" s="59"/>
      <c r="G277" s="59"/>
      <c r="H277" s="60"/>
      <c r="I277" s="60"/>
    </row>
    <row r="278" spans="6:9" x14ac:dyDescent="0.25">
      <c r="F278" s="59"/>
      <c r="G278" s="59"/>
      <c r="H278" s="60"/>
      <c r="I278" s="60"/>
    </row>
    <row r="279" spans="6:9" x14ac:dyDescent="0.25">
      <c r="F279" s="59"/>
      <c r="G279" s="59"/>
      <c r="H279" s="60"/>
      <c r="I279" s="60"/>
    </row>
    <row r="280" spans="6:9" x14ac:dyDescent="0.25">
      <c r="F280" s="59"/>
      <c r="G280" s="59"/>
      <c r="H280" s="60"/>
      <c r="I280" s="60"/>
    </row>
    <row r="281" spans="6:9" x14ac:dyDescent="0.25">
      <c r="F281" s="59"/>
      <c r="G281" s="59"/>
      <c r="H281" s="60"/>
      <c r="I281" s="60"/>
    </row>
    <row r="282" spans="6:9" x14ac:dyDescent="0.25">
      <c r="F282" s="59"/>
      <c r="G282" s="59"/>
      <c r="H282" s="60"/>
      <c r="I282" s="60"/>
    </row>
    <row r="283" spans="6:9" x14ac:dyDescent="0.25">
      <c r="F283" s="59"/>
      <c r="G283" s="59"/>
      <c r="H283" s="60"/>
      <c r="I283" s="60"/>
    </row>
    <row r="284" spans="6:9" x14ac:dyDescent="0.25">
      <c r="F284" s="59"/>
      <c r="G284" s="59"/>
      <c r="H284" s="60"/>
      <c r="I284" s="60"/>
    </row>
    <row r="285" spans="6:9" x14ac:dyDescent="0.25">
      <c r="F285" s="59"/>
      <c r="G285" s="59"/>
      <c r="H285" s="60"/>
      <c r="I285" s="60"/>
    </row>
    <row r="286" spans="6:9" x14ac:dyDescent="0.25">
      <c r="F286" s="59"/>
      <c r="G286" s="59"/>
      <c r="H286" s="60"/>
      <c r="I286" s="60"/>
    </row>
    <row r="287" spans="6:9" x14ac:dyDescent="0.25">
      <c r="F287" s="59"/>
      <c r="G287" s="59"/>
      <c r="H287" s="60"/>
      <c r="I287" s="60"/>
    </row>
    <row r="288" spans="6:9" x14ac:dyDescent="0.25">
      <c r="F288" s="59"/>
      <c r="G288" s="59"/>
      <c r="H288" s="60"/>
      <c r="I288" s="60"/>
    </row>
    <row r="289" spans="6:9" x14ac:dyDescent="0.25">
      <c r="F289" s="59"/>
      <c r="G289" s="59"/>
      <c r="H289" s="60"/>
      <c r="I289" s="60"/>
    </row>
    <row r="290" spans="6:9" x14ac:dyDescent="0.25">
      <c r="F290" s="59"/>
      <c r="G290" s="59"/>
      <c r="H290" s="60"/>
      <c r="I290" s="60"/>
    </row>
    <row r="291" spans="6:9" x14ac:dyDescent="0.25">
      <c r="F291" s="59"/>
      <c r="G291" s="59"/>
      <c r="H291" s="60"/>
      <c r="I291" s="60"/>
    </row>
    <row r="292" spans="6:9" x14ac:dyDescent="0.25">
      <c r="F292" s="59"/>
      <c r="G292" s="59"/>
      <c r="H292" s="60"/>
      <c r="I292" s="60"/>
    </row>
    <row r="293" spans="6:9" x14ac:dyDescent="0.25">
      <c r="F293" s="59"/>
      <c r="G293" s="59"/>
      <c r="H293" s="60"/>
      <c r="I293" s="60"/>
    </row>
    <row r="294" spans="6:9" x14ac:dyDescent="0.25">
      <c r="F294" s="59"/>
      <c r="G294" s="59"/>
      <c r="H294" s="60"/>
      <c r="I294" s="60"/>
    </row>
    <row r="295" spans="6:9" x14ac:dyDescent="0.25">
      <c r="F295" s="59"/>
      <c r="G295" s="59"/>
      <c r="H295" s="60"/>
      <c r="I295" s="60"/>
    </row>
    <row r="296" spans="6:9" x14ac:dyDescent="0.25">
      <c r="F296" s="59"/>
      <c r="G296" s="59"/>
      <c r="H296" s="60"/>
      <c r="I296" s="60"/>
    </row>
    <row r="297" spans="6:9" x14ac:dyDescent="0.25">
      <c r="F297" s="59"/>
      <c r="G297" s="59"/>
      <c r="H297" s="60"/>
      <c r="I297" s="60"/>
    </row>
    <row r="298" spans="6:9" x14ac:dyDescent="0.25">
      <c r="F298" s="59"/>
      <c r="G298" s="59"/>
      <c r="H298" s="60"/>
      <c r="I298" s="60"/>
    </row>
    <row r="299" spans="6:9" x14ac:dyDescent="0.25">
      <c r="F299" s="59"/>
      <c r="G299" s="59"/>
      <c r="H299" s="60"/>
      <c r="I299" s="60"/>
    </row>
    <row r="300" spans="6:9" x14ac:dyDescent="0.25">
      <c r="F300" s="59"/>
      <c r="G300" s="59"/>
      <c r="H300" s="60"/>
      <c r="I300" s="60"/>
    </row>
    <row r="301" spans="6:9" x14ac:dyDescent="0.25">
      <c r="F301" s="59"/>
      <c r="G301" s="59"/>
      <c r="H301" s="60"/>
      <c r="I301" s="60"/>
    </row>
    <row r="302" spans="6:9" x14ac:dyDescent="0.25">
      <c r="F302" s="59"/>
      <c r="G302" s="59"/>
      <c r="H302" s="60"/>
      <c r="I302" s="60"/>
    </row>
    <row r="303" spans="6:9" x14ac:dyDescent="0.25">
      <c r="F303" s="59"/>
      <c r="G303" s="59"/>
      <c r="H303" s="60"/>
      <c r="I303" s="60"/>
    </row>
    <row r="304" spans="6:9" x14ac:dyDescent="0.25">
      <c r="F304" s="59"/>
      <c r="G304" s="59"/>
      <c r="H304" s="60"/>
      <c r="I304" s="60"/>
    </row>
    <row r="305" spans="6:9" x14ac:dyDescent="0.25">
      <c r="F305" s="59"/>
      <c r="G305" s="59"/>
      <c r="H305" s="60"/>
      <c r="I305" s="60"/>
    </row>
    <row r="306" spans="6:9" x14ac:dyDescent="0.25">
      <c r="F306" s="59"/>
      <c r="G306" s="59"/>
      <c r="H306" s="60"/>
      <c r="I306" s="60"/>
    </row>
    <row r="307" spans="6:9" x14ac:dyDescent="0.25">
      <c r="F307" s="59"/>
      <c r="G307" s="59"/>
      <c r="H307" s="60"/>
      <c r="I307" s="60"/>
    </row>
    <row r="308" spans="6:9" x14ac:dyDescent="0.25">
      <c r="F308" s="59"/>
      <c r="G308" s="59"/>
      <c r="H308" s="60"/>
      <c r="I308" s="60"/>
    </row>
    <row r="309" spans="6:9" x14ac:dyDescent="0.25">
      <c r="F309" s="59"/>
      <c r="G309" s="59"/>
      <c r="H309" s="60"/>
      <c r="I309" s="60"/>
    </row>
    <row r="310" spans="6:9" x14ac:dyDescent="0.25">
      <c r="F310" s="59"/>
      <c r="G310" s="59"/>
      <c r="H310" s="61"/>
      <c r="I310" s="61"/>
    </row>
    <row r="311" spans="6:9" x14ac:dyDescent="0.25">
      <c r="F311" s="59"/>
      <c r="G311" s="59"/>
      <c r="H311" s="61"/>
      <c r="I311" s="61"/>
    </row>
    <row r="312" spans="6:9" x14ac:dyDescent="0.25">
      <c r="F312" s="59"/>
      <c r="G312" s="59"/>
      <c r="H312" s="61"/>
      <c r="I312" s="61"/>
    </row>
    <row r="313" spans="6:9" x14ac:dyDescent="0.25">
      <c r="F313" s="59"/>
      <c r="G313" s="59"/>
      <c r="H313" s="61"/>
      <c r="I313" s="61"/>
    </row>
    <row r="314" spans="6:9" x14ac:dyDescent="0.25">
      <c r="F314" s="59"/>
      <c r="G314" s="59"/>
      <c r="H314" s="61"/>
      <c r="I314" s="61"/>
    </row>
    <row r="315" spans="6:9" x14ac:dyDescent="0.25">
      <c r="F315" s="59"/>
      <c r="G315" s="59"/>
      <c r="H315" s="61"/>
      <c r="I315" s="61"/>
    </row>
    <row r="316" spans="6:9" x14ac:dyDescent="0.25">
      <c r="F316" s="59"/>
      <c r="G316" s="59"/>
      <c r="H316" s="61"/>
      <c r="I316" s="61"/>
    </row>
    <row r="317" spans="6:9" x14ac:dyDescent="0.25">
      <c r="F317" s="59"/>
      <c r="G317" s="59"/>
      <c r="H317" s="61"/>
      <c r="I317" s="61"/>
    </row>
    <row r="318" spans="6:9" x14ac:dyDescent="0.25">
      <c r="F318" s="59"/>
      <c r="G318" s="59"/>
      <c r="H318" s="61"/>
      <c r="I318" s="61"/>
    </row>
    <row r="319" spans="6:9" x14ac:dyDescent="0.25">
      <c r="F319" s="59"/>
      <c r="G319" s="59"/>
      <c r="H319" s="61"/>
      <c r="I319" s="61"/>
    </row>
    <row r="320" spans="6:9" x14ac:dyDescent="0.25">
      <c r="F320" s="59"/>
      <c r="G320" s="59"/>
      <c r="H320" s="61"/>
      <c r="I320" s="61"/>
    </row>
    <row r="321" spans="6:9" x14ac:dyDescent="0.25">
      <c r="F321" s="59"/>
      <c r="G321" s="59"/>
      <c r="H321" s="61"/>
      <c r="I321" s="61"/>
    </row>
    <row r="322" spans="6:9" x14ac:dyDescent="0.25">
      <c r="F322" s="59"/>
      <c r="G322" s="59"/>
      <c r="H322" s="61"/>
      <c r="I322" s="61"/>
    </row>
    <row r="323" spans="6:9" x14ac:dyDescent="0.25">
      <c r="F323" s="59"/>
      <c r="G323" s="59"/>
      <c r="H323" s="61"/>
      <c r="I323" s="61"/>
    </row>
    <row r="324" spans="6:9" x14ac:dyDescent="0.25">
      <c r="F324" s="59"/>
      <c r="G324" s="59"/>
      <c r="H324" s="61"/>
      <c r="I324" s="61"/>
    </row>
    <row r="325" spans="6:9" x14ac:dyDescent="0.25">
      <c r="F325" s="59"/>
      <c r="G325" s="59"/>
      <c r="H325" s="61"/>
      <c r="I325" s="61"/>
    </row>
    <row r="326" spans="6:9" x14ac:dyDescent="0.25">
      <c r="F326" s="59"/>
      <c r="G326" s="59"/>
      <c r="H326" s="61"/>
      <c r="I326" s="61"/>
    </row>
    <row r="327" spans="6:9" x14ac:dyDescent="0.25">
      <c r="F327" s="59"/>
      <c r="G327" s="59"/>
      <c r="H327" s="61"/>
      <c r="I327" s="61"/>
    </row>
    <row r="328" spans="6:9" x14ac:dyDescent="0.25">
      <c r="F328" s="59"/>
      <c r="G328" s="59"/>
      <c r="H328" s="61"/>
      <c r="I328" s="61"/>
    </row>
    <row r="329" spans="6:9" x14ac:dyDescent="0.25">
      <c r="F329" s="59"/>
      <c r="G329" s="59"/>
      <c r="H329" s="61"/>
      <c r="I329" s="61"/>
    </row>
    <row r="330" spans="6:9" x14ac:dyDescent="0.25">
      <c r="F330" s="59"/>
      <c r="G330" s="59"/>
      <c r="H330" s="61"/>
      <c r="I330" s="61"/>
    </row>
    <row r="331" spans="6:9" x14ac:dyDescent="0.25">
      <c r="F331" s="59"/>
      <c r="G331" s="59"/>
      <c r="H331" s="61"/>
      <c r="I331" s="61"/>
    </row>
    <row r="332" spans="6:9" x14ac:dyDescent="0.25">
      <c r="F332" s="59"/>
      <c r="G332" s="59"/>
      <c r="H332" s="61"/>
      <c r="I332" s="61"/>
    </row>
    <row r="333" spans="6:9" x14ac:dyDescent="0.25">
      <c r="F333" s="59"/>
      <c r="G333" s="59"/>
      <c r="H333" s="61"/>
      <c r="I333" s="61"/>
    </row>
    <row r="334" spans="6:9" x14ac:dyDescent="0.25">
      <c r="F334" s="59"/>
      <c r="G334" s="59"/>
      <c r="H334" s="61"/>
      <c r="I334" s="61"/>
    </row>
    <row r="335" spans="6:9" x14ac:dyDescent="0.25">
      <c r="F335" s="59"/>
      <c r="G335" s="59"/>
      <c r="H335" s="61"/>
      <c r="I335" s="61"/>
    </row>
    <row r="336" spans="6:9" x14ac:dyDescent="0.25">
      <c r="F336" s="59"/>
      <c r="G336" s="59"/>
      <c r="H336" s="61"/>
      <c r="I336" s="61"/>
    </row>
    <row r="337" spans="6:9" x14ac:dyDescent="0.25">
      <c r="F337" s="59"/>
      <c r="G337" s="59"/>
      <c r="H337" s="61"/>
      <c r="I337" s="61"/>
    </row>
    <row r="338" spans="6:9" x14ac:dyDescent="0.25">
      <c r="F338" s="59"/>
      <c r="G338" s="59"/>
      <c r="H338" s="61"/>
      <c r="I338" s="61"/>
    </row>
    <row r="339" spans="6:9" x14ac:dyDescent="0.25">
      <c r="F339" s="59"/>
      <c r="G339" s="59"/>
      <c r="H339" s="61"/>
      <c r="I339" s="61"/>
    </row>
    <row r="340" spans="6:9" x14ac:dyDescent="0.25">
      <c r="F340" s="59"/>
      <c r="G340" s="59"/>
      <c r="H340" s="61"/>
      <c r="I340" s="61"/>
    </row>
    <row r="341" spans="6:9" x14ac:dyDescent="0.25">
      <c r="F341" s="59"/>
      <c r="G341" s="59"/>
      <c r="H341" s="61"/>
      <c r="I341" s="61"/>
    </row>
    <row r="342" spans="6:9" x14ac:dyDescent="0.25">
      <c r="F342" s="59"/>
      <c r="G342" s="59"/>
      <c r="H342" s="61"/>
      <c r="I342" s="61"/>
    </row>
    <row r="343" spans="6:9" x14ac:dyDescent="0.25">
      <c r="F343" s="59"/>
      <c r="G343" s="59"/>
      <c r="H343" s="61"/>
      <c r="I343" s="61"/>
    </row>
    <row r="344" spans="6:9" x14ac:dyDescent="0.25">
      <c r="F344" s="59"/>
      <c r="G344" s="59"/>
      <c r="H344" s="61"/>
      <c r="I344" s="61"/>
    </row>
    <row r="345" spans="6:9" x14ac:dyDescent="0.25">
      <c r="F345" s="59"/>
      <c r="G345" s="59"/>
      <c r="H345" s="61"/>
      <c r="I345" s="61"/>
    </row>
    <row r="346" spans="6:9" x14ac:dyDescent="0.25">
      <c r="F346" s="59"/>
      <c r="G346" s="59"/>
      <c r="H346" s="61"/>
      <c r="I346" s="61"/>
    </row>
    <row r="347" spans="6:9" x14ac:dyDescent="0.25">
      <c r="F347" s="59"/>
      <c r="G347" s="59"/>
      <c r="H347" s="61"/>
      <c r="I347" s="61"/>
    </row>
    <row r="348" spans="6:9" x14ac:dyDescent="0.25">
      <c r="F348" s="59"/>
      <c r="G348" s="59"/>
      <c r="H348" s="61"/>
      <c r="I348" s="61"/>
    </row>
    <row r="349" spans="6:9" x14ac:dyDescent="0.25">
      <c r="F349" s="59"/>
      <c r="G349" s="59"/>
      <c r="H349" s="61"/>
      <c r="I349" s="61"/>
    </row>
    <row r="350" spans="6:9" x14ac:dyDescent="0.25">
      <c r="F350" s="59"/>
      <c r="G350" s="59"/>
      <c r="H350" s="61"/>
      <c r="I350" s="61"/>
    </row>
    <row r="351" spans="6:9" x14ac:dyDescent="0.25">
      <c r="F351" s="59"/>
      <c r="G351" s="59"/>
      <c r="H351" s="61"/>
      <c r="I351" s="61"/>
    </row>
    <row r="352" spans="6:9" x14ac:dyDescent="0.25">
      <c r="F352" s="59"/>
      <c r="G352" s="59"/>
      <c r="H352" s="61"/>
      <c r="I352" s="61"/>
    </row>
    <row r="353" spans="6:9" x14ac:dyDescent="0.25">
      <c r="F353" s="59"/>
      <c r="G353" s="59"/>
      <c r="H353" s="61"/>
      <c r="I353" s="61"/>
    </row>
    <row r="354" spans="6:9" x14ac:dyDescent="0.25">
      <c r="F354" s="59"/>
      <c r="G354" s="59"/>
      <c r="H354" s="61"/>
      <c r="I354" s="61"/>
    </row>
    <row r="355" spans="6:9" x14ac:dyDescent="0.25">
      <c r="F355" s="59"/>
      <c r="G355" s="59"/>
      <c r="H355" s="61"/>
      <c r="I355" s="61"/>
    </row>
    <row r="356" spans="6:9" x14ac:dyDescent="0.25">
      <c r="F356" s="59"/>
      <c r="G356" s="59"/>
      <c r="H356" s="61"/>
      <c r="I356" s="61"/>
    </row>
    <row r="357" spans="6:9" x14ac:dyDescent="0.25">
      <c r="F357" s="59"/>
      <c r="G357" s="59"/>
      <c r="H357" s="61"/>
      <c r="I357" s="61"/>
    </row>
    <row r="358" spans="6:9" x14ac:dyDescent="0.25">
      <c r="F358" s="59"/>
      <c r="G358" s="59"/>
      <c r="H358" s="61"/>
      <c r="I358" s="61"/>
    </row>
    <row r="359" spans="6:9" x14ac:dyDescent="0.25">
      <c r="F359" s="59"/>
      <c r="G359" s="59"/>
      <c r="H359" s="61"/>
      <c r="I359" s="61"/>
    </row>
    <row r="360" spans="6:9" x14ac:dyDescent="0.25">
      <c r="F360" s="59"/>
      <c r="G360" s="59"/>
      <c r="H360" s="61"/>
      <c r="I360" s="61"/>
    </row>
    <row r="361" spans="6:9" x14ac:dyDescent="0.25">
      <c r="F361" s="59"/>
      <c r="G361" s="59"/>
      <c r="H361" s="61"/>
      <c r="I361" s="61"/>
    </row>
    <row r="362" spans="6:9" x14ac:dyDescent="0.25">
      <c r="F362" s="59"/>
      <c r="G362" s="59"/>
      <c r="H362" s="61"/>
      <c r="I362" s="61"/>
    </row>
    <row r="363" spans="6:9" x14ac:dyDescent="0.25">
      <c r="F363" s="59"/>
      <c r="G363" s="59"/>
      <c r="H363" s="61"/>
      <c r="I363" s="61"/>
    </row>
    <row r="364" spans="6:9" x14ac:dyDescent="0.25">
      <c r="F364" s="59"/>
      <c r="G364" s="59"/>
      <c r="H364" s="61"/>
      <c r="I364" s="61"/>
    </row>
    <row r="365" spans="6:9" x14ac:dyDescent="0.25">
      <c r="F365" s="59"/>
      <c r="G365" s="59"/>
      <c r="H365" s="61"/>
      <c r="I365" s="61"/>
    </row>
    <row r="366" spans="6:9" x14ac:dyDescent="0.25">
      <c r="F366" s="59"/>
      <c r="G366" s="59"/>
      <c r="H366" s="61"/>
      <c r="I366" s="61"/>
    </row>
    <row r="367" spans="6:9" x14ac:dyDescent="0.25">
      <c r="F367" s="59"/>
      <c r="G367" s="59"/>
      <c r="H367" s="61"/>
      <c r="I367" s="61"/>
    </row>
    <row r="368" spans="6:9" x14ac:dyDescent="0.25">
      <c r="F368" s="59"/>
      <c r="G368" s="59"/>
      <c r="H368" s="61"/>
      <c r="I368" s="61"/>
    </row>
    <row r="369" spans="6:9" x14ac:dyDescent="0.25">
      <c r="F369" s="59"/>
      <c r="G369" s="59"/>
      <c r="H369" s="61"/>
      <c r="I369" s="61"/>
    </row>
    <row r="370" spans="6:9" x14ac:dyDescent="0.25">
      <c r="F370" s="59"/>
      <c r="G370" s="59"/>
      <c r="H370" s="61"/>
      <c r="I370" s="61"/>
    </row>
    <row r="371" spans="6:9" x14ac:dyDescent="0.25">
      <c r="F371" s="59"/>
      <c r="G371" s="59"/>
      <c r="H371" s="61"/>
      <c r="I371" s="61"/>
    </row>
    <row r="372" spans="6:9" x14ac:dyDescent="0.25">
      <c r="F372" s="59"/>
      <c r="G372" s="59"/>
      <c r="H372" s="61"/>
      <c r="I372" s="61"/>
    </row>
    <row r="373" spans="6:9" x14ac:dyDescent="0.25">
      <c r="F373" s="59"/>
      <c r="G373" s="59"/>
      <c r="H373" s="61"/>
      <c r="I373" s="61"/>
    </row>
    <row r="374" spans="6:9" x14ac:dyDescent="0.25">
      <c r="F374" s="59"/>
      <c r="G374" s="59"/>
      <c r="H374" s="61"/>
      <c r="I374" s="61"/>
    </row>
    <row r="375" spans="6:9" x14ac:dyDescent="0.25">
      <c r="F375" s="59"/>
      <c r="G375" s="59"/>
      <c r="H375" s="61"/>
      <c r="I375" s="61"/>
    </row>
    <row r="376" spans="6:9" x14ac:dyDescent="0.25">
      <c r="F376" s="59"/>
      <c r="G376" s="59"/>
      <c r="H376" s="61"/>
      <c r="I376" s="61"/>
    </row>
    <row r="377" spans="6:9" x14ac:dyDescent="0.25">
      <c r="F377" s="59"/>
      <c r="G377" s="59"/>
      <c r="H377" s="61"/>
      <c r="I377" s="61"/>
    </row>
    <row r="378" spans="6:9" x14ac:dyDescent="0.25">
      <c r="F378" s="59"/>
      <c r="G378" s="59"/>
      <c r="H378" s="61"/>
      <c r="I378" s="61"/>
    </row>
    <row r="379" spans="6:9" x14ac:dyDescent="0.25">
      <c r="F379" s="59"/>
      <c r="G379" s="59"/>
      <c r="H379" s="61"/>
      <c r="I379" s="61"/>
    </row>
    <row r="380" spans="6:9" x14ac:dyDescent="0.25">
      <c r="F380" s="59"/>
      <c r="G380" s="59"/>
      <c r="H380" s="61"/>
      <c r="I380" s="61"/>
    </row>
    <row r="381" spans="6:9" x14ac:dyDescent="0.25">
      <c r="F381" s="59"/>
      <c r="G381" s="59"/>
      <c r="H381" s="61"/>
      <c r="I381" s="61"/>
    </row>
    <row r="382" spans="6:9" x14ac:dyDescent="0.25">
      <c r="F382" s="59"/>
      <c r="G382" s="59"/>
      <c r="H382" s="61"/>
      <c r="I382" s="61"/>
    </row>
    <row r="383" spans="6:9" x14ac:dyDescent="0.25">
      <c r="F383" s="59"/>
      <c r="G383" s="59"/>
      <c r="H383" s="61"/>
      <c r="I383" s="61"/>
    </row>
    <row r="384" spans="6:9" x14ac:dyDescent="0.25">
      <c r="F384" s="59"/>
      <c r="G384" s="59"/>
      <c r="H384" s="61"/>
      <c r="I384" s="61"/>
    </row>
    <row r="385" spans="6:9" x14ac:dyDescent="0.25">
      <c r="F385" s="59"/>
      <c r="G385" s="59"/>
      <c r="H385" s="61"/>
      <c r="I385" s="61"/>
    </row>
    <row r="386" spans="6:9" x14ac:dyDescent="0.25">
      <c r="F386" s="59"/>
      <c r="G386" s="59"/>
      <c r="H386" s="61"/>
      <c r="I386" s="61"/>
    </row>
    <row r="387" spans="6:9" x14ac:dyDescent="0.25">
      <c r="F387" s="59"/>
      <c r="G387" s="59"/>
      <c r="H387" s="61"/>
      <c r="I387" s="61"/>
    </row>
    <row r="388" spans="6:9" x14ac:dyDescent="0.25">
      <c r="F388" s="59"/>
      <c r="G388" s="59"/>
      <c r="H388" s="61"/>
      <c r="I388" s="61"/>
    </row>
    <row r="389" spans="6:9" x14ac:dyDescent="0.25">
      <c r="F389" s="59"/>
      <c r="G389" s="59"/>
      <c r="H389" s="61"/>
      <c r="I389" s="61"/>
    </row>
    <row r="390" spans="6:9" x14ac:dyDescent="0.25">
      <c r="F390" s="59"/>
      <c r="G390" s="59"/>
      <c r="H390" s="61"/>
      <c r="I390" s="61"/>
    </row>
    <row r="391" spans="6:9" x14ac:dyDescent="0.25">
      <c r="F391" s="59"/>
      <c r="G391" s="59"/>
      <c r="H391" s="61"/>
      <c r="I391" s="61"/>
    </row>
    <row r="392" spans="6:9" x14ac:dyDescent="0.25">
      <c r="F392" s="59"/>
      <c r="G392" s="59"/>
      <c r="H392" s="61"/>
      <c r="I392" s="61"/>
    </row>
    <row r="393" spans="6:9" x14ac:dyDescent="0.25">
      <c r="F393" s="59"/>
      <c r="G393" s="59"/>
      <c r="H393" s="61"/>
      <c r="I393" s="61"/>
    </row>
    <row r="394" spans="6:9" x14ac:dyDescent="0.25">
      <c r="F394" s="59"/>
      <c r="G394" s="59"/>
      <c r="H394" s="61"/>
      <c r="I394" s="61"/>
    </row>
    <row r="395" spans="6:9" x14ac:dyDescent="0.25">
      <c r="F395" s="59"/>
      <c r="G395" s="59"/>
      <c r="H395" s="61"/>
      <c r="I395" s="61"/>
    </row>
    <row r="396" spans="6:9" x14ac:dyDescent="0.25">
      <c r="F396" s="59"/>
      <c r="G396" s="59"/>
      <c r="H396" s="61"/>
      <c r="I396" s="61"/>
    </row>
    <row r="397" spans="6:9" x14ac:dyDescent="0.25">
      <c r="F397" s="59"/>
      <c r="G397" s="59"/>
      <c r="H397" s="61"/>
      <c r="I397" s="61"/>
    </row>
    <row r="398" spans="6:9" x14ac:dyDescent="0.25">
      <c r="F398" s="59"/>
      <c r="G398" s="59"/>
      <c r="H398" s="61"/>
      <c r="I398" s="61"/>
    </row>
    <row r="399" spans="6:9" x14ac:dyDescent="0.25">
      <c r="F399" s="59"/>
      <c r="G399" s="59"/>
      <c r="H399" s="61"/>
      <c r="I399" s="61"/>
    </row>
    <row r="400" spans="6:9" x14ac:dyDescent="0.25">
      <c r="F400" s="59"/>
      <c r="G400" s="59"/>
      <c r="H400" s="61"/>
      <c r="I400" s="61"/>
    </row>
    <row r="401" spans="6:9" x14ac:dyDescent="0.25">
      <c r="F401" s="59"/>
      <c r="G401" s="59"/>
      <c r="H401" s="61"/>
      <c r="I401" s="61"/>
    </row>
    <row r="402" spans="6:9" x14ac:dyDescent="0.25">
      <c r="F402" s="59"/>
      <c r="G402" s="59"/>
      <c r="H402" s="61"/>
      <c r="I402" s="61"/>
    </row>
    <row r="403" spans="6:9" x14ac:dyDescent="0.25">
      <c r="F403" s="59"/>
      <c r="G403" s="59"/>
      <c r="H403" s="61"/>
      <c r="I403" s="61"/>
    </row>
    <row r="404" spans="6:9" x14ac:dyDescent="0.25">
      <c r="F404" s="59"/>
      <c r="G404" s="59"/>
      <c r="H404" s="61"/>
      <c r="I404" s="61"/>
    </row>
    <row r="405" spans="6:9" x14ac:dyDescent="0.25">
      <c r="F405" s="59"/>
      <c r="G405" s="59"/>
      <c r="H405" s="61"/>
      <c r="I405" s="61"/>
    </row>
    <row r="406" spans="6:9" x14ac:dyDescent="0.25">
      <c r="F406" s="59"/>
      <c r="G406" s="59"/>
      <c r="H406" s="61"/>
      <c r="I406" s="61"/>
    </row>
    <row r="407" spans="6:9" x14ac:dyDescent="0.25">
      <c r="F407" s="59"/>
      <c r="G407" s="59"/>
      <c r="H407" s="61"/>
      <c r="I407" s="61"/>
    </row>
    <row r="408" spans="6:9" x14ac:dyDescent="0.25">
      <c r="F408" s="59"/>
      <c r="G408" s="59"/>
      <c r="H408" s="61"/>
      <c r="I408" s="61"/>
    </row>
    <row r="409" spans="6:9" x14ac:dyDescent="0.25">
      <c r="F409" s="59"/>
      <c r="G409" s="59"/>
      <c r="H409" s="61"/>
      <c r="I409" s="61"/>
    </row>
    <row r="410" spans="6:9" x14ac:dyDescent="0.25">
      <c r="F410" s="59"/>
      <c r="G410" s="59"/>
      <c r="H410" s="61"/>
      <c r="I410" s="61"/>
    </row>
    <row r="411" spans="6:9" x14ac:dyDescent="0.25">
      <c r="F411" s="59"/>
      <c r="G411" s="59"/>
      <c r="H411" s="61"/>
      <c r="I411" s="61"/>
    </row>
    <row r="412" spans="6:9" x14ac:dyDescent="0.25">
      <c r="F412" s="59"/>
      <c r="G412" s="59"/>
      <c r="H412" s="61"/>
      <c r="I412" s="61"/>
    </row>
    <row r="413" spans="6:9" x14ac:dyDescent="0.25">
      <c r="F413" s="59"/>
      <c r="G413" s="59"/>
      <c r="H413" s="61"/>
      <c r="I413" s="61"/>
    </row>
    <row r="414" spans="6:9" x14ac:dyDescent="0.25">
      <c r="F414" s="59"/>
      <c r="G414" s="59"/>
      <c r="H414" s="61"/>
      <c r="I414" s="61"/>
    </row>
    <row r="415" spans="6:9" x14ac:dyDescent="0.25">
      <c r="F415" s="59"/>
      <c r="G415" s="59"/>
      <c r="H415" s="61"/>
      <c r="I415" s="61"/>
    </row>
    <row r="416" spans="6:9" x14ac:dyDescent="0.25">
      <c r="F416" s="59"/>
      <c r="G416" s="59"/>
      <c r="H416" s="61"/>
      <c r="I416" s="61"/>
    </row>
    <row r="417" spans="6:9" x14ac:dyDescent="0.25">
      <c r="F417" s="59"/>
      <c r="G417" s="59"/>
      <c r="H417" s="61"/>
      <c r="I417" s="61"/>
    </row>
    <row r="418" spans="6:9" x14ac:dyDescent="0.25">
      <c r="F418" s="59"/>
      <c r="G418" s="59"/>
      <c r="H418" s="61"/>
      <c r="I418" s="61"/>
    </row>
    <row r="419" spans="6:9" x14ac:dyDescent="0.25">
      <c r="F419" s="59"/>
      <c r="G419" s="59"/>
      <c r="H419" s="61"/>
      <c r="I419" s="61"/>
    </row>
    <row r="420" spans="6:9" x14ac:dyDescent="0.25">
      <c r="F420" s="59"/>
      <c r="G420" s="59"/>
      <c r="H420" s="61"/>
      <c r="I420" s="61"/>
    </row>
    <row r="421" spans="6:9" x14ac:dyDescent="0.25">
      <c r="F421" s="59"/>
      <c r="G421" s="59"/>
      <c r="H421" s="61"/>
      <c r="I421" s="61"/>
    </row>
    <row r="422" spans="6:9" x14ac:dyDescent="0.25">
      <c r="F422" s="59"/>
      <c r="G422" s="59"/>
      <c r="H422" s="61"/>
      <c r="I422" s="61"/>
    </row>
    <row r="423" spans="6:9" x14ac:dyDescent="0.25">
      <c r="F423" s="59"/>
      <c r="G423" s="59"/>
      <c r="H423" s="61"/>
      <c r="I423" s="61"/>
    </row>
    <row r="424" spans="6:9" x14ac:dyDescent="0.25">
      <c r="F424" s="59"/>
      <c r="G424" s="59"/>
      <c r="H424" s="61"/>
      <c r="I424" s="61"/>
    </row>
    <row r="425" spans="6:9" x14ac:dyDescent="0.25">
      <c r="F425" s="59"/>
      <c r="G425" s="59"/>
      <c r="H425" s="61"/>
      <c r="I425" s="61"/>
    </row>
    <row r="426" spans="6:9" x14ac:dyDescent="0.25">
      <c r="F426" s="59"/>
      <c r="G426" s="59"/>
      <c r="H426" s="61"/>
      <c r="I426" s="61"/>
    </row>
    <row r="427" spans="6:9" x14ac:dyDescent="0.25">
      <c r="F427" s="59"/>
      <c r="G427" s="59"/>
      <c r="H427" s="61"/>
      <c r="I427" s="61"/>
    </row>
    <row r="428" spans="6:9" x14ac:dyDescent="0.25">
      <c r="F428" s="59"/>
      <c r="G428" s="59"/>
      <c r="H428" s="61"/>
      <c r="I428" s="61"/>
    </row>
    <row r="429" spans="6:9" x14ac:dyDescent="0.25">
      <c r="F429" s="59"/>
      <c r="G429" s="59"/>
      <c r="H429" s="61"/>
      <c r="I429" s="61"/>
    </row>
    <row r="430" spans="6:9" x14ac:dyDescent="0.25">
      <c r="F430" s="59"/>
      <c r="G430" s="59"/>
      <c r="H430" s="61"/>
      <c r="I430" s="61"/>
    </row>
    <row r="431" spans="6:9" x14ac:dyDescent="0.25">
      <c r="F431" s="59"/>
      <c r="G431" s="59"/>
      <c r="H431" s="61"/>
      <c r="I431" s="61"/>
    </row>
    <row r="432" spans="6:9" x14ac:dyDescent="0.25">
      <c r="F432" s="59"/>
      <c r="G432" s="59"/>
      <c r="H432" s="61"/>
      <c r="I432" s="61"/>
    </row>
    <row r="433" spans="6:9" x14ac:dyDescent="0.25">
      <c r="F433" s="59"/>
      <c r="G433" s="59"/>
      <c r="H433" s="61"/>
      <c r="I433" s="61"/>
    </row>
    <row r="434" spans="6:9" x14ac:dyDescent="0.25">
      <c r="F434" s="59"/>
      <c r="G434" s="59"/>
      <c r="H434" s="61"/>
      <c r="I434" s="61"/>
    </row>
    <row r="435" spans="6:9" x14ac:dyDescent="0.25">
      <c r="F435" s="59"/>
      <c r="G435" s="59"/>
      <c r="H435" s="61"/>
      <c r="I435" s="61"/>
    </row>
    <row r="436" spans="6:9" x14ac:dyDescent="0.25">
      <c r="F436" s="59"/>
      <c r="G436" s="59"/>
      <c r="H436" s="61"/>
      <c r="I436" s="61"/>
    </row>
    <row r="437" spans="6:9" x14ac:dyDescent="0.25">
      <c r="F437" s="59"/>
      <c r="G437" s="59"/>
      <c r="H437" s="61"/>
      <c r="I437" s="61"/>
    </row>
    <row r="438" spans="6:9" x14ac:dyDescent="0.25">
      <c r="F438" s="59"/>
      <c r="G438" s="59"/>
      <c r="H438" s="61"/>
      <c r="I438" s="61"/>
    </row>
    <row r="439" spans="6:9" x14ac:dyDescent="0.25">
      <c r="F439" s="59"/>
      <c r="G439" s="59"/>
      <c r="H439" s="61"/>
      <c r="I439" s="61"/>
    </row>
    <row r="440" spans="6:9" x14ac:dyDescent="0.25">
      <c r="F440" s="59"/>
      <c r="G440" s="59"/>
      <c r="H440" s="61"/>
      <c r="I440" s="61"/>
    </row>
    <row r="441" spans="6:9" x14ac:dyDescent="0.25">
      <c r="F441" s="59"/>
      <c r="G441" s="59"/>
      <c r="H441" s="61"/>
      <c r="I441" s="61"/>
    </row>
    <row r="442" spans="6:9" x14ac:dyDescent="0.25">
      <c r="F442" s="59"/>
      <c r="G442" s="59"/>
      <c r="H442" s="61"/>
      <c r="I442" s="61"/>
    </row>
    <row r="443" spans="6:9" x14ac:dyDescent="0.25">
      <c r="F443" s="59"/>
      <c r="G443" s="59"/>
      <c r="H443" s="61"/>
      <c r="I443" s="61"/>
    </row>
    <row r="444" spans="6:9" x14ac:dyDescent="0.25">
      <c r="F444" s="59"/>
      <c r="G444" s="59"/>
      <c r="H444" s="61"/>
      <c r="I444" s="61"/>
    </row>
    <row r="445" spans="6:9" x14ac:dyDescent="0.25">
      <c r="F445" s="59"/>
      <c r="G445" s="59"/>
      <c r="H445" s="61"/>
      <c r="I445" s="61"/>
    </row>
    <row r="446" spans="6:9" x14ac:dyDescent="0.25">
      <c r="F446" s="59"/>
      <c r="G446" s="59"/>
      <c r="H446" s="61"/>
      <c r="I446" s="61"/>
    </row>
    <row r="447" spans="6:9" x14ac:dyDescent="0.25">
      <c r="F447" s="59"/>
      <c r="G447" s="59"/>
      <c r="H447" s="61"/>
      <c r="I447" s="61"/>
    </row>
    <row r="448" spans="6:9" x14ac:dyDescent="0.25">
      <c r="F448" s="59"/>
      <c r="G448" s="59"/>
      <c r="H448" s="61"/>
      <c r="I448" s="61"/>
    </row>
    <row r="449" spans="6:9" x14ac:dyDescent="0.25">
      <c r="F449" s="59"/>
      <c r="G449" s="59"/>
      <c r="H449" s="61"/>
      <c r="I449" s="61"/>
    </row>
  </sheetData>
  <sheetProtection algorithmName="SHA-512" hashValue="s0QtUY0sdkLYx3v5UF0C9qdBNrfMJmi98++eAYo8GzSue4HHxicMs5OC86ni4pF3c5xlpRO4abR1FdhG2gf05A==" saltValue="RYZTLWCoxnYvLhGJcbMSWw==" spinCount="100000" sheet="1" objects="1" scenarios="1"/>
  <mergeCells count="35">
    <mergeCell ref="B32:C32"/>
    <mergeCell ref="D32:E32"/>
    <mergeCell ref="B2:I2"/>
    <mergeCell ref="B18:I20"/>
    <mergeCell ref="B22:C22"/>
    <mergeCell ref="D22:E22"/>
    <mergeCell ref="B3:I3"/>
    <mergeCell ref="B4:I4"/>
    <mergeCell ref="B6:I17"/>
    <mergeCell ref="B23:C23"/>
    <mergeCell ref="D23:E23"/>
    <mergeCell ref="B28:I30"/>
    <mergeCell ref="B31:C31"/>
    <mergeCell ref="D31:E31"/>
    <mergeCell ref="B105:H109"/>
    <mergeCell ref="B102:I102"/>
    <mergeCell ref="B103:I104"/>
    <mergeCell ref="B129:H130"/>
    <mergeCell ref="B111:C111"/>
    <mergeCell ref="D111:E111"/>
    <mergeCell ref="B112:C112"/>
    <mergeCell ref="D112:E112"/>
    <mergeCell ref="B118:H119"/>
    <mergeCell ref="B121:C121"/>
    <mergeCell ref="D121:E121"/>
    <mergeCell ref="B122:C122"/>
    <mergeCell ref="D122:E122"/>
    <mergeCell ref="B128:I128"/>
    <mergeCell ref="B136:I136"/>
    <mergeCell ref="B146:I146"/>
    <mergeCell ref="B155:I155"/>
    <mergeCell ref="B159:I159"/>
    <mergeCell ref="B137:H144"/>
    <mergeCell ref="B147:H148"/>
    <mergeCell ref="B156:H156"/>
  </mergeCells>
  <printOptions horizontalCentered="1"/>
  <pageMargins left="0.19685039370078741" right="0.19685039370078741" top="0.39370078740157483" bottom="0.39370078740157483" header="0" footer="0"/>
  <pageSetup scale="70" orientation="portrait" r:id="rId1"/>
  <headerFooter differentFirst="1" scaleWithDoc="0" alignWithMargins="0"/>
  <rowBreaks count="1" manualBreakCount="1">
    <brk id="101" min="1" max="7"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zoomScale="110" zoomScaleNormal="110" workbookViewId="0">
      <selection activeCell="D14" sqref="D14"/>
    </sheetView>
  </sheetViews>
  <sheetFormatPr baseColWidth="10" defaultRowHeight="15.75" x14ac:dyDescent="0.25"/>
  <cols>
    <col min="1" max="1" width="3.140625" style="1" customWidth="1"/>
    <col min="2" max="2" width="10.140625" style="1" customWidth="1"/>
    <col min="3" max="3" width="53.85546875" style="1" customWidth="1"/>
    <col min="4" max="4" width="13.5703125" style="1" customWidth="1"/>
    <col min="5" max="5" width="28" style="1" customWidth="1"/>
    <col min="6" max="6" width="2.5703125" style="1" customWidth="1"/>
    <col min="7" max="16384" width="11.42578125" style="1"/>
  </cols>
  <sheetData>
    <row r="1" spans="2:11" ht="16.5" thickBot="1" x14ac:dyDescent="0.3"/>
    <row r="2" spans="2:11" ht="62.25" customHeight="1" x14ac:dyDescent="0.35">
      <c r="B2" s="197" t="s">
        <v>33</v>
      </c>
      <c r="C2" s="198"/>
      <c r="D2" s="198"/>
      <c r="E2" s="199"/>
    </row>
    <row r="3" spans="2:11" ht="20.25" x14ac:dyDescent="0.3">
      <c r="B3" s="200" t="s">
        <v>48</v>
      </c>
      <c r="C3" s="201"/>
      <c r="D3" s="201"/>
      <c r="E3" s="202"/>
      <c r="G3" s="11" t="s">
        <v>27</v>
      </c>
      <c r="H3" s="3">
        <v>2020</v>
      </c>
      <c r="K3" s="3"/>
    </row>
    <row r="4" spans="2:11" x14ac:dyDescent="0.25">
      <c r="B4" s="64"/>
      <c r="C4" s="59"/>
      <c r="D4" s="65"/>
      <c r="E4" s="66"/>
      <c r="G4" s="11" t="s">
        <v>40</v>
      </c>
      <c r="H4" s="86">
        <v>36308</v>
      </c>
      <c r="K4" s="5"/>
    </row>
    <row r="5" spans="2:11" ht="52.5" customHeight="1" x14ac:dyDescent="0.25">
      <c r="B5" s="203" t="s">
        <v>45</v>
      </c>
      <c r="C5" s="204"/>
      <c r="D5" s="204"/>
      <c r="E5" s="205"/>
      <c r="H5" s="67"/>
    </row>
    <row r="6" spans="2:11" x14ac:dyDescent="0.25">
      <c r="B6" s="64"/>
      <c r="C6" s="59"/>
      <c r="D6" s="65"/>
      <c r="E6" s="66"/>
    </row>
    <row r="7" spans="2:11" ht="21" customHeight="1" x14ac:dyDescent="0.25">
      <c r="B7" s="194" t="s">
        <v>52</v>
      </c>
      <c r="C7" s="195"/>
      <c r="D7" s="195"/>
      <c r="E7" s="196"/>
    </row>
    <row r="8" spans="2:11" x14ac:dyDescent="0.25">
      <c r="B8" s="64"/>
      <c r="C8" s="59"/>
      <c r="D8" s="65"/>
      <c r="E8" s="66"/>
    </row>
    <row r="9" spans="2:11" ht="17.25" customHeight="1" x14ac:dyDescent="0.25">
      <c r="B9" s="190" t="s">
        <v>16</v>
      </c>
      <c r="C9" s="191"/>
      <c r="D9" s="68" t="s">
        <v>1</v>
      </c>
      <c r="E9" s="69" t="s">
        <v>2</v>
      </c>
    </row>
    <row r="10" spans="2:11" ht="14.25" customHeight="1" x14ac:dyDescent="0.25">
      <c r="B10" s="192"/>
      <c r="C10" s="193"/>
      <c r="D10" s="70" t="s">
        <v>40</v>
      </c>
      <c r="E10" s="71" t="s">
        <v>3</v>
      </c>
    </row>
    <row r="11" spans="2:11" x14ac:dyDescent="0.25">
      <c r="B11" s="206"/>
      <c r="C11" s="207"/>
      <c r="D11" s="74"/>
      <c r="E11" s="75"/>
    </row>
    <row r="12" spans="2:11" x14ac:dyDescent="0.25">
      <c r="B12" s="76" t="s">
        <v>20</v>
      </c>
      <c r="C12" s="77"/>
      <c r="D12" s="78">
        <v>16.170000000000002</v>
      </c>
      <c r="E12" s="79">
        <f>ROUND($H$4*D12,-3)</f>
        <v>587000</v>
      </c>
    </row>
    <row r="13" spans="2:11" x14ac:dyDescent="0.25">
      <c r="B13" s="206"/>
      <c r="C13" s="207"/>
      <c r="D13" s="78"/>
      <c r="E13" s="80"/>
    </row>
    <row r="14" spans="2:11" x14ac:dyDescent="0.25">
      <c r="B14" s="76" t="s">
        <v>21</v>
      </c>
      <c r="C14" s="77"/>
      <c r="D14" s="78">
        <v>16.170000000000002</v>
      </c>
      <c r="E14" s="79">
        <f>ROUND($H$4*D14,-3)</f>
        <v>587000</v>
      </c>
    </row>
    <row r="15" spans="2:11" x14ac:dyDescent="0.25">
      <c r="B15" s="72"/>
      <c r="C15" s="73"/>
      <c r="D15" s="78"/>
      <c r="E15" s="80"/>
    </row>
    <row r="16" spans="2:11" x14ac:dyDescent="0.25">
      <c r="B16" s="76" t="s">
        <v>22</v>
      </c>
      <c r="C16" s="77"/>
      <c r="D16" s="78">
        <v>8.64</v>
      </c>
      <c r="E16" s="79">
        <f>ROUND($H$4*D16,-3)</f>
        <v>314000</v>
      </c>
    </row>
    <row r="17" spans="2:5" x14ac:dyDescent="0.25">
      <c r="B17" s="206"/>
      <c r="C17" s="207"/>
      <c r="D17" s="78"/>
      <c r="E17" s="80"/>
    </row>
    <row r="18" spans="2:5" x14ac:dyDescent="0.25">
      <c r="B18" s="76" t="s">
        <v>23</v>
      </c>
      <c r="C18" s="77"/>
      <c r="D18" s="78">
        <v>1.46</v>
      </c>
      <c r="E18" s="79">
        <f>ROUND($H$4*D18,-3)</f>
        <v>53000</v>
      </c>
    </row>
    <row r="19" spans="2:5" x14ac:dyDescent="0.25">
      <c r="B19" s="206"/>
      <c r="C19" s="207"/>
      <c r="D19" s="78"/>
      <c r="E19" s="80"/>
    </row>
    <row r="20" spans="2:5" x14ac:dyDescent="0.25">
      <c r="B20" s="76" t="s">
        <v>24</v>
      </c>
      <c r="C20" s="77"/>
      <c r="D20" s="100">
        <v>8.462211847096586E-2</v>
      </c>
      <c r="E20" s="79">
        <f>ROUND($H$4*D20,-2)</f>
        <v>3100</v>
      </c>
    </row>
    <row r="21" spans="2:5" ht="16.5" thickBot="1" x14ac:dyDescent="0.3">
      <c r="B21" s="208"/>
      <c r="C21" s="209"/>
      <c r="D21" s="81"/>
      <c r="E21" s="82"/>
    </row>
    <row r="22" spans="2:5" ht="30" customHeight="1" thickBot="1" x14ac:dyDescent="0.3">
      <c r="B22" s="187"/>
      <c r="C22" s="188"/>
      <c r="D22" s="188"/>
      <c r="E22" s="189"/>
    </row>
  </sheetData>
  <mergeCells count="11">
    <mergeCell ref="B22:E22"/>
    <mergeCell ref="B9:C10"/>
    <mergeCell ref="B7:E7"/>
    <mergeCell ref="B2:E2"/>
    <mergeCell ref="B3:E3"/>
    <mergeCell ref="B5:E5"/>
    <mergeCell ref="B19:C19"/>
    <mergeCell ref="B21:C21"/>
    <mergeCell ref="B13:C13"/>
    <mergeCell ref="B17:C17"/>
    <mergeCell ref="B11:C11"/>
  </mergeCells>
  <phoneticPr fontId="0" type="noConversion"/>
  <printOptions horizontalCentered="1"/>
  <pageMargins left="0.78740157480314965" right="0.78740157480314965" top="0.98425196850393704" bottom="0.98425196850393704" header="0" footer="0"/>
  <pageSetup scale="8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
  <sheetViews>
    <sheetView showGridLines="0" zoomScaleNormal="100" workbookViewId="0">
      <selection activeCell="E1" sqref="E1"/>
    </sheetView>
  </sheetViews>
  <sheetFormatPr baseColWidth="10" defaultRowHeight="15.75" x14ac:dyDescent="0.25"/>
  <cols>
    <col min="1" max="1" width="3.140625" style="1" customWidth="1"/>
    <col min="2" max="2" width="10.140625" style="1" customWidth="1"/>
    <col min="3" max="3" width="53.85546875" style="1" customWidth="1"/>
    <col min="4" max="4" width="13.5703125" style="1" customWidth="1"/>
    <col min="5" max="5" width="28" style="1" customWidth="1"/>
    <col min="6" max="6" width="2.5703125" style="1" customWidth="1"/>
    <col min="7" max="16384" width="11.42578125" style="1"/>
  </cols>
  <sheetData>
    <row r="1" spans="2:11" ht="16.5" thickBot="1" x14ac:dyDescent="0.3"/>
    <row r="2" spans="2:11" ht="87" customHeight="1" x14ac:dyDescent="0.35">
      <c r="B2" s="197" t="s">
        <v>36</v>
      </c>
      <c r="C2" s="198"/>
      <c r="D2" s="198"/>
      <c r="E2" s="199"/>
    </row>
    <row r="3" spans="2:11" ht="20.25" x14ac:dyDescent="0.3">
      <c r="B3" s="200" t="s">
        <v>48</v>
      </c>
      <c r="C3" s="201"/>
      <c r="D3" s="201"/>
      <c r="E3" s="202"/>
      <c r="G3" s="11" t="s">
        <v>27</v>
      </c>
      <c r="H3" s="3">
        <v>2020</v>
      </c>
      <c r="K3" s="3"/>
    </row>
    <row r="4" spans="2:11" x14ac:dyDescent="0.25">
      <c r="B4" s="64"/>
      <c r="C4" s="59"/>
      <c r="D4" s="65"/>
      <c r="E4" s="66"/>
      <c r="G4" s="11" t="s">
        <v>40</v>
      </c>
      <c r="H4" s="86">
        <v>36308</v>
      </c>
      <c r="K4" s="5"/>
    </row>
    <row r="5" spans="2:11" ht="37.5" customHeight="1" x14ac:dyDescent="0.25">
      <c r="B5" s="213" t="s">
        <v>46</v>
      </c>
      <c r="C5" s="214"/>
      <c r="D5" s="214"/>
      <c r="E5" s="215"/>
      <c r="H5" s="67"/>
    </row>
    <row r="6" spans="2:11" ht="37.5" customHeight="1" x14ac:dyDescent="0.25">
      <c r="B6" s="213"/>
      <c r="C6" s="214"/>
      <c r="D6" s="214"/>
      <c r="E6" s="215"/>
      <c r="H6" s="67"/>
    </row>
    <row r="7" spans="2:11" ht="37.5" customHeight="1" x14ac:dyDescent="0.25">
      <c r="B7" s="213"/>
      <c r="C7" s="214"/>
      <c r="D7" s="214"/>
      <c r="E7" s="215"/>
      <c r="H7" s="67"/>
    </row>
    <row r="8" spans="2:11" ht="21" customHeight="1" x14ac:dyDescent="0.25">
      <c r="B8" s="194" t="s">
        <v>51</v>
      </c>
      <c r="C8" s="195"/>
      <c r="D8" s="195"/>
      <c r="E8" s="196"/>
    </row>
    <row r="9" spans="2:11" x14ac:dyDescent="0.25">
      <c r="B9" s="64"/>
      <c r="C9" s="59"/>
      <c r="D9" s="65"/>
      <c r="E9" s="66"/>
    </row>
    <row r="10" spans="2:11" ht="17.25" customHeight="1" x14ac:dyDescent="0.25">
      <c r="B10" s="190" t="s">
        <v>16</v>
      </c>
      <c r="C10" s="191"/>
      <c r="D10" s="68" t="s">
        <v>1</v>
      </c>
      <c r="E10" s="69" t="s">
        <v>2</v>
      </c>
    </row>
    <row r="11" spans="2:11" ht="14.25" customHeight="1" x14ac:dyDescent="0.25">
      <c r="B11" s="192"/>
      <c r="C11" s="193"/>
      <c r="D11" s="70" t="s">
        <v>40</v>
      </c>
      <c r="E11" s="71" t="s">
        <v>3</v>
      </c>
    </row>
    <row r="12" spans="2:11" x14ac:dyDescent="0.25">
      <c r="B12" s="206"/>
      <c r="C12" s="207"/>
      <c r="D12" s="74"/>
      <c r="E12" s="75"/>
    </row>
    <row r="13" spans="2:11" x14ac:dyDescent="0.25">
      <c r="B13" s="76" t="s">
        <v>37</v>
      </c>
      <c r="C13" s="77"/>
      <c r="D13" s="78">
        <v>1.25</v>
      </c>
      <c r="E13" s="79">
        <f>ROUND($H$4*D13,-3)</f>
        <v>45000</v>
      </c>
      <c r="H13" s="108"/>
      <c r="I13" s="67"/>
    </row>
    <row r="14" spans="2:11" x14ac:dyDescent="0.25">
      <c r="B14" s="206"/>
      <c r="C14" s="207"/>
      <c r="D14" s="78"/>
      <c r="E14" s="80"/>
    </row>
    <row r="15" spans="2:11" x14ac:dyDescent="0.25">
      <c r="B15" s="76" t="s">
        <v>38</v>
      </c>
      <c r="C15" s="77"/>
      <c r="D15" s="78">
        <v>1.25</v>
      </c>
      <c r="E15" s="79">
        <f>ROUND($H$4*D15,-3)</f>
        <v>45000</v>
      </c>
    </row>
    <row r="16" spans="2:11" x14ac:dyDescent="0.25">
      <c r="B16" s="72"/>
      <c r="C16" s="73"/>
      <c r="D16" s="78"/>
      <c r="E16" s="80"/>
    </row>
    <row r="17" spans="2:9" x14ac:dyDescent="0.25">
      <c r="B17" s="76" t="s">
        <v>39</v>
      </c>
      <c r="C17" s="77"/>
      <c r="D17" s="89">
        <v>0.34</v>
      </c>
      <c r="E17" s="79">
        <f>ROUND($H$4*D17,-2)</f>
        <v>12300</v>
      </c>
      <c r="I17" s="109"/>
    </row>
    <row r="18" spans="2:9" ht="16.5" thickBot="1" x14ac:dyDescent="0.3">
      <c r="B18" s="208"/>
      <c r="C18" s="209"/>
      <c r="D18" s="81"/>
      <c r="E18" s="82"/>
    </row>
    <row r="19" spans="2:9" ht="30" customHeight="1" thickBot="1" x14ac:dyDescent="0.3">
      <c r="B19" s="210"/>
      <c r="C19" s="211"/>
      <c r="D19" s="211"/>
      <c r="E19" s="212"/>
    </row>
  </sheetData>
  <mergeCells count="9">
    <mergeCell ref="B14:C14"/>
    <mergeCell ref="B18:C18"/>
    <mergeCell ref="B19:E19"/>
    <mergeCell ref="B2:E2"/>
    <mergeCell ref="B3:E3"/>
    <mergeCell ref="B8:E8"/>
    <mergeCell ref="B10:C11"/>
    <mergeCell ref="B12:C12"/>
    <mergeCell ref="B5:E7"/>
  </mergeCells>
  <printOptions horizontalCentered="1"/>
  <pageMargins left="0.78740157480314965" right="0.78740157480314965" top="0.98425196850393704" bottom="0.98425196850393704" header="0" footer="0"/>
  <pageSetup scale="8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5353C631BABBF48B0514A1D5CDD24C5" ma:contentTypeVersion="6" ma:contentTypeDescription="Create a new document." ma:contentTypeScope="" ma:versionID="b0b4c48dc776cb32ee604d7388c8fd1d">
  <xsd:schema xmlns:xsd="http://www.w3.org/2001/XMLSchema" xmlns:xs="http://www.w3.org/2001/XMLSchema" xmlns:p="http://schemas.microsoft.com/office/2006/metadata/properties" xmlns:ns3="cfe98fb0-da70-41fe-8f48-2c01a0102752" targetNamespace="http://schemas.microsoft.com/office/2006/metadata/properties" ma:root="true" ma:fieldsID="8926fe90ed90263e745fb04f3788405d" ns3:_="">
    <xsd:import namespace="cfe98fb0-da70-41fe-8f48-2c01a010275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98fb0-da70-41fe-8f48-2c01a01027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62D91C-1290-4B3A-B317-0E6A5100C837}">
  <ds:schemaRefs>
    <ds:schemaRef ds:uri="http://schemas.microsoft.com/sharepoint/v3/contenttype/forms"/>
  </ds:schemaRefs>
</ds:datastoreItem>
</file>

<file path=customXml/itemProps2.xml><?xml version="1.0" encoding="utf-8"?>
<ds:datastoreItem xmlns:ds="http://schemas.openxmlformats.org/officeDocument/2006/customXml" ds:itemID="{C9122E80-DA31-406E-A70F-F6F0E23D1A5F}">
  <ds:schemaRefs>
    <ds:schemaRef ds:uri="http://schemas.microsoft.com/office/2006/metadata/properties"/>
    <ds:schemaRef ds:uri="http://schemas.microsoft.com/office/infopath/2007/PartnerControls"/>
    <ds:schemaRef ds:uri="cfe98fb0-da70-41fe-8f48-2c01a0102752"/>
    <ds:schemaRef ds:uri="http://schemas.microsoft.com/office/2006/documentManagement/types"/>
    <ds:schemaRef ds:uri="http://purl.org/dc/elements/1.1/"/>
    <ds:schemaRef ds:uri="http://www.w3.org/XML/1998/namespace"/>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81CAC45B-0719-4B97-8126-D17ED2A093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e98fb0-da70-41fe-8f48-2c01a01027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MERCANTIL</vt:lpstr>
      <vt:lpstr>MERCANTIL DESCUENTOS</vt:lpstr>
      <vt:lpstr>PROPONENTES</vt:lpstr>
      <vt:lpstr>OPERADORES DE LIBRANZA</vt:lpstr>
      <vt:lpstr>MERCANTIL!Área_de_impresión</vt:lpstr>
      <vt:lpstr>'MERCANTIL DESCUENTOS'!Área_de_impresión</vt:lpstr>
      <vt:lpstr>'OPERADORES DE LIBRANZA'!Área_de_impresión</vt:lpstr>
      <vt:lpstr>PROPONENTES!Área_de_impresión</vt:lpstr>
      <vt:lpstr>MERCANTIL!Títulos_a_imprimir</vt:lpstr>
      <vt:lpstr>'MERCANTIL DESCUENTOS'!Títulos_a_imprimir</vt:lpstr>
    </vt:vector>
  </TitlesOfParts>
  <Company>confecamaras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economicas</dc:creator>
  <cp:lastModifiedBy>TIC_CCT</cp:lastModifiedBy>
  <cp:lastPrinted>2021-03-09T19:19:07Z</cp:lastPrinted>
  <dcterms:created xsi:type="dcterms:W3CDTF">2002-12-03T19:35:12Z</dcterms:created>
  <dcterms:modified xsi:type="dcterms:W3CDTF">2021-03-09T19:22:15Z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0x01010025353C631BABBF48B0514A1D5CDD24C5</vt:lpwstr>
  </property>
</Properties>
</file>